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6" rupBuild="18730"/>
  <workbookPr codeName="ThisWorkbook"/>
  <bookViews>
    <workbookView xWindow="0" yWindow="0" windowWidth="15360" windowHeight="8925"/>
  </bookViews>
  <sheets>
    <sheet name="Sites Assessment" sheetId="3" r:id="rId1"/>
    <sheet name="Calculations" sheetId="1" r:id="rId2"/>
  </sheets>
  <definedNames>
    <definedName name="_xlnm._FilterDatabase" comment="" localSheetId="1" hidden="1">Calculations!$A$1:$V$29</definedName>
    <definedName name="_xlnm._FilterDatabase" comment="" localSheetId="0" hidden="1">'Sites Assessment'!$B$28:$AX$295</definedName>
    <definedName name="_xlnm.Print_Area" comment="" localSheetId="0">'Sites Assessment'!$A$1:$AX$80</definedName>
  </definedNames>
  <calcPr fullPrecision="1" calcId="171027"/>
  <x:extLst xmlns:x="http://schemas.openxmlformats.org/spreadsheetml/2006/main">
    <x:ext xmlns:x15="http://schemas.microsoft.com/office/spreadsheetml/2010/11/main" uri="{140A7094-0E35-4892-8432-C4D2E57EDEB5}">
      <x15:workbookPr chartTrackingRefBase="1"/>
    </x:ext>
  </x:extLst>
</workbook>
</file>

<file path=xl/sharedStrings.xml><?xml version="1.0" encoding="utf-8"?>
<sst xmlns="http://schemas.openxmlformats.org/spreadsheetml/2006/main" uniqueCount="186" count="452">
  <si>
    <t>SiteRef</t>
  </si>
  <si>
    <t>Proposed_Use</t>
  </si>
  <si>
    <t>Area_Ha</t>
  </si>
  <si>
    <t>uFMfSW30yr_pct</t>
  </si>
  <si>
    <t>uFMfSW100yr_pct</t>
  </si>
  <si>
    <t>uFMfSW1000yr_pct</t>
  </si>
  <si>
    <t>Summary Table</t>
  </si>
  <si>
    <t>The colour coding shows the highest risk element of the flood zone that is present on site and is not in itself an indication of whether the site should or shouldn’t be developed for flooding reason</t>
  </si>
  <si>
    <t>Proposed Use</t>
  </si>
  <si>
    <t>Number of Sites</t>
  </si>
  <si>
    <t>Area (ha)</t>
  </si>
  <si>
    <t>No.</t>
  </si>
  <si>
    <t>Key</t>
  </si>
  <si>
    <t>TOTAL</t>
  </si>
  <si>
    <t>Main Table</t>
  </si>
  <si>
    <t>Site Reference</t>
  </si>
  <si>
    <t>Site Name</t>
  </si>
  <si>
    <t>%</t>
  </si>
  <si>
    <t>uFMfSW30yr_Area</t>
  </si>
  <si>
    <t>uFMfSW100yr_Area</t>
  </si>
  <si>
    <t>uFMfSW1000yr_Area</t>
  </si>
  <si>
    <t>Name</t>
  </si>
  <si>
    <t>Employment</t>
  </si>
  <si>
    <t>Mixed Use</t>
  </si>
  <si>
    <t>Significant Surface Water Risk?</t>
  </si>
  <si>
    <t>Risk of Flooding from Surface Water</t>
  </si>
  <si>
    <t>High Risk (1 in 30 year outline)</t>
  </si>
  <si>
    <t>Medium Risk (1 in 100 year outline)</t>
  </si>
  <si>
    <t>Low Risk (1 in 1000 year outline)</t>
  </si>
  <si>
    <t>Fluvial Flood Zone Coverage</t>
  </si>
  <si>
    <t>Housing</t>
  </si>
  <si>
    <t>LPA Comments</t>
  </si>
  <si>
    <t>No allocated Use</t>
  </si>
  <si>
    <t>SFCA UPDATE</t>
  </si>
  <si>
    <t>Mixed use</t>
  </si>
  <si>
    <t>No allocated use</t>
  </si>
  <si>
    <t>Zone A</t>
  </si>
  <si>
    <t>Zone B</t>
  </si>
  <si>
    <t>Zone C1</t>
  </si>
  <si>
    <t>Zone C2</t>
  </si>
  <si>
    <t>ZoneC2_Area</t>
  </si>
  <si>
    <t>ZoneC1_Area</t>
  </si>
  <si>
    <t>ZoneB_Area</t>
  </si>
  <si>
    <t>ZoneA_Area</t>
  </si>
  <si>
    <t>ZoneC2_pct</t>
  </si>
  <si>
    <t>ZoneC1_pct</t>
  </si>
  <si>
    <t>ZoneB_pct</t>
  </si>
  <si>
    <t>ZoneA1</t>
  </si>
  <si>
    <t>Zone A + Surface Water</t>
  </si>
  <si>
    <t xml:space="preserve">Low </t>
  </si>
  <si>
    <t>Low</t>
  </si>
  <si>
    <t>Development Viability (TAN 15)</t>
  </si>
  <si>
    <t>Moderate</t>
  </si>
  <si>
    <t>Denbighshire County Council</t>
  </si>
  <si>
    <t>Welsh Water DG5 Incidents (within 50 m of Site) 2013 data</t>
  </si>
  <si>
    <t>Prestatyn Breach</t>
  </si>
  <si>
    <t>T200cc</t>
  </si>
  <si>
    <t>T1000cc</t>
  </si>
  <si>
    <t>Rhuddlan Marine Lake Breach</t>
  </si>
  <si>
    <t>Rhuddlan Clywd Breach</t>
  </si>
  <si>
    <t>Rhyl Breach</t>
  </si>
  <si>
    <t>Prestatyn T1000_Area</t>
  </si>
  <si>
    <t>Prestatyn T200_Area</t>
  </si>
  <si>
    <t>Prestatyn T200_pct</t>
  </si>
  <si>
    <t>Prestatyn T1000_pct</t>
  </si>
  <si>
    <t>Rhuddlan Clwyd T200_Area</t>
  </si>
  <si>
    <t>Rhuddlan Clwyd T1000_Area</t>
  </si>
  <si>
    <t>Rhuddlan Clwyd T200_pct</t>
  </si>
  <si>
    <t>Rhuddlan Clwyd T1000_pct</t>
  </si>
  <si>
    <t>Rhuddlan Marine Lake T200_Area</t>
  </si>
  <si>
    <t>Rhuddlan Marine Lake T1000_Area</t>
  </si>
  <si>
    <t>Rhuddlan Marine Lake T200_pct</t>
  </si>
  <si>
    <t>Rhuddlan Marine LakeT1000_pct</t>
  </si>
  <si>
    <t>Rhyl T200_Area</t>
  </si>
  <si>
    <t>Rhyl T1000_Area</t>
  </si>
  <si>
    <t>Rhyl T200_pct</t>
  </si>
  <si>
    <t>Rhyl T1000_pct</t>
  </si>
  <si>
    <t>Change from previous SFCA</t>
  </si>
  <si>
    <t>Change comment</t>
  </si>
  <si>
    <t>Change</t>
  </si>
  <si>
    <t>N/A</t>
  </si>
  <si>
    <t>No Change</t>
  </si>
  <si>
    <t>Zone A and C1 now impact this site</t>
  </si>
  <si>
    <t>Zone A, employment use (less vulnerable development, and no change since previous SFCA subject to surface water drainage requirements, subject to acceptability criteria and no flood risk elsewhere. Will require SuDs drainage strategy.</t>
  </si>
  <si>
    <t>Not subject to fluvial or surface water flood risk and no change since previous SFCA.</t>
  </si>
  <si>
    <t xml:space="preserve">Small percentage of site in C1 represents a change to extreme outline for this site from previous SFCA. Mixed use (Low vulnerability/highly vulnerable). Subject to site specific FCA to pass justification and acceptability tests. </t>
  </si>
  <si>
    <t>Zone A-Highly vulnerable development is subject to surface water drainage requirements, and acceptability criteria of no increase in flooding elsewhere.No change since previous SFCA.</t>
  </si>
  <si>
    <t>Zone A-Highly vulnerable development is subject to surface water drainage requirements, and acceptability criteria of no increase in flooding elsewhere. No change since previous SFCA.</t>
  </si>
  <si>
    <t xml:space="preserve">Located within Zone A and C2 and allocation for proposed highly vulnerable development. The percentage of site within C2 has changed since 2013. Presumption against HVD in C2 in TAN 15 Requires, application of justification and acceptability tests and site specific FCA </t>
  </si>
  <si>
    <t>0.60% now in zone C2 changed from Zone A to C2</t>
  </si>
  <si>
    <t>Majority of site within Zone A and very small (&lt;1%  C2 Zone C2) represents a very small change since previous SFCA. Highly vulnerable development  subject to justification and acceptability tests.</t>
  </si>
  <si>
    <t>Zone A low flood risk,. Development sibject to surface water drainage requirements and acceptability tests. No flood risk elsewhere. No change since previous SFCA.</t>
  </si>
  <si>
    <t>Zone A and Zone B for mixed use development should be subject to justification and acceptability tests. Check on historical flooding events. No change since previous SFCA.</t>
  </si>
  <si>
    <t>Zone A-Highly vulnerable development is not subject to justification tests. But subject to surface water drainage requirements, and acceptability criteria of no increase in flooding elsewhere. No change since previous SFCA.</t>
  </si>
  <si>
    <t>Zone A with small percentage of site within C2. Highly vulnerable development subject to justification and acceptability tests. No change since previous SFCA.</t>
  </si>
  <si>
    <t>From Zone A to C1 100% now in C1</t>
  </si>
  <si>
    <t>Zone A-Highly vulnerable development is not subject to justification tests. But subject to surface water drainage requirements, and acceptability criteria of no increase in flooding elsewhere.No change since previous SFCA.</t>
  </si>
  <si>
    <t>Zone C1 for low vulnerable development is subject to application of justification and acceptability tests, surface water requirements/DG5 requirements and no increase in flood risk elsewhere. Flood zones across site changed since previous SFCA.</t>
  </si>
  <si>
    <t>Zone A with 16% percentage of site within C1 and very small percentage withn C2. Highly vulnerable development subject to justification and acceptability tests.No change since previous SFCA.</t>
  </si>
  <si>
    <t>Zone A with 24% percentage of site within C1 and very small percentage in C2. Highly vulnerable development subject to justification and acceptability tests. Moderate risk of surface water flooding.No change since previous SFCA.</t>
  </si>
  <si>
    <t>79% of site within C1, no allocated use so development type will be subject to application of justification and acceptability tests, surface water drainage requirements and no increase in flood risk elsewhere. Change from C2 to C1 from previous SFCA.</t>
  </si>
  <si>
    <t>NRW Flood Zone 3</t>
  </si>
  <si>
    <t>NRW Flood Zone 2</t>
  </si>
  <si>
    <t>NRW Flood zone 2</t>
  </si>
  <si>
    <t>Zone_2_Area</t>
  </si>
  <si>
    <t>Zone 3_Area</t>
  </si>
  <si>
    <t>Zone 2_pct</t>
  </si>
  <si>
    <t>Zone 3_pct</t>
  </si>
  <si>
    <t>NRW Flood Risk Zones</t>
  </si>
  <si>
    <t>High risk of flooding from rivers and sea. Probability is greater than 1 in 100 rivers or 1 in 200 sea, therefore presumption against development.</t>
  </si>
  <si>
    <t>JBA comment</t>
  </si>
  <si>
    <t>Decrease in % in C2 from 23% in 2013 to 8.98% in 2017 and an increase in Zone A from 77% in 2013 to 91.02%</t>
  </si>
  <si>
    <t>Tidal Breaches</t>
  </si>
  <si>
    <t>No Flood Risk Zone 2 and 3.</t>
  </si>
  <si>
    <t>No change since previous SFCA</t>
  </si>
  <si>
    <t>This site has changed since previous SFCA. Site now has significant area in FZC1 so development would be subject to justification and acceptability tests (council to confirm proposed use and any exisitng planning permission)</t>
  </si>
  <si>
    <t>Changes to site since previous SFCA in 2013. Small % in C2 avoid FZB and FZC therefore 90% available in FZA</t>
  </si>
  <si>
    <t>This site shows no change since previous SFCA but small % in C2 avoid FZB and FZC therefore 90% available in FZA. Site shows potential impacts of  impacts from Flood Map 3 amd therefore could be vulnerable to impacts of climate change.</t>
  </si>
  <si>
    <t>There is no change since previous SFCA. Need to avoid FZC2, consider avoidance of FZC1 else justify. Approx 50% of the site is in FZA</t>
  </si>
  <si>
    <t>This site has changed since previous SFCA with  significant area in FZC1 subject to justification and acceptability tests (council to confirm proposed use and any exisitng planning permission). Significant part of the site within Flood Map 3.</t>
  </si>
  <si>
    <t>No change since previous SFCA.2013 data from WWDC would indicate potential implications for sewerage waste water capacity/hydraulic overloading within system.</t>
  </si>
  <si>
    <t xml:space="preserve">No change since previous SFCA.  2013 data from WWDC would indicate potential implications for sewerage waste water capacity/hydraulic overloading within system. </t>
  </si>
  <si>
    <t>Zone 2</t>
  </si>
  <si>
    <t>Zone 3</t>
  </si>
  <si>
    <t>Overview</t>
  </si>
  <si>
    <t>Depths (m) T200</t>
  </si>
  <si>
    <t>Depths (m) T1000</t>
  </si>
  <si>
    <t>Rhuddlan Clwyd: Min: 0 Max: 1.50 Mean: 0.53</t>
  </si>
  <si>
    <t>Rhuddlan Clwyd: Min: 0 Max: 1.58 Mean: 0.61</t>
  </si>
  <si>
    <t>Rhuddlan Clwyd: Min: 0 Max: 4.61 Mean: 2.57 Rhuddlan Marine Lake: Min: 0 Max: 4.53 Mean: 2.53</t>
  </si>
  <si>
    <t>Rhuddlan Clwyd: Min: 0 Max: 1.45 Mean: 0.71 Rhuddlan Marine Lake: Min: 0 Max: 1.47 Mean: 0.72</t>
  </si>
  <si>
    <t>Rhuddlan Clwyd: Min: 0 Max: 3.79 Mean: 1.71 Rhuddlan Marine Lake: Min: 0 Max: 3.81 Mean: 1.81</t>
  </si>
  <si>
    <t>Rhuddlan Clwyd: Min: 0.12 Max: 4.69 Mean: 2.76 Rhuddlan Marine Lake: Min: 0.11 Max: 4.68 Mean: 2.74</t>
  </si>
  <si>
    <t>Rhuddlan Clwyd: Min: 0.12 Max: 1.51 Mean: 0.95 Rhuddlan Marine Lake: Min: 0.12 Max: 1.51 Mean: 0.95</t>
  </si>
  <si>
    <t>Rhuddlan Clwyd: Min: 0 .05 Max: 3.96 Mean: 2.08 Rhuddlan Marine Lake: Min: 0.05 Max: 3.94 Mean: 2.07</t>
  </si>
  <si>
    <t>Outline planning permission granted.</t>
  </si>
  <si>
    <t>Resolution to grant permission for mixed residential/employment use</t>
  </si>
  <si>
    <t>Resolution to grant permission for residential use &amp; open space</t>
  </si>
  <si>
    <t>Site is included in the above permission</t>
  </si>
  <si>
    <t>Bodelwyddan Key Strategic Site, Bodelwyddan</t>
  </si>
  <si>
    <t>Former Indesit site, Bodelwyddan</t>
  </si>
  <si>
    <t>Land adjoining Hafod y Gan and Ysgol Tir Morfa, Rhuddlan</t>
  </si>
  <si>
    <t>Rhuddlan Triangle, Rhuddlan</t>
  </si>
  <si>
    <t>Nant y Celyn, Clocaenog</t>
  </si>
  <si>
    <t>Adjoining Ysgol Caer Drewyn, Corwen</t>
  </si>
  <si>
    <t>Council depot, Clawdd Poncen, Corwen</t>
  </si>
  <si>
    <t>Marina Quay, Rhyl</t>
  </si>
  <si>
    <t>Rhyl South East, Rhyl</t>
  </si>
  <si>
    <t>Queen's Market, Rhyl</t>
  </si>
  <si>
    <t>Former North Wales Hospital, Denbigh</t>
  </si>
  <si>
    <t>Adjoining Ysgol Pendref (formerly Heulfre), Denbigh</t>
  </si>
  <si>
    <t>Adjoining Lodge Farm, Denbigh</t>
  </si>
  <si>
    <t>Maes Meurig, Meliden</t>
  </si>
  <si>
    <t>Ffordd Hendre, Meliden</t>
  </si>
  <si>
    <t>Ty Nant, Prestatyn</t>
  </si>
  <si>
    <t>Adjoining Glan Fyddion Estate, Dyserth</t>
  </si>
  <si>
    <t>HM Stanley Hospital, St Asaph</t>
  </si>
  <si>
    <t>Warren Drive, Prestatyn</t>
  </si>
  <si>
    <t>Midnant farmstead, Prestatyn</t>
  </si>
  <si>
    <t>Land off Eglwys Wen, Denbigh</t>
  </si>
  <si>
    <t>Land between old and new Ruthin Road, Denbigh</t>
  </si>
  <si>
    <t>Glasdir (phase 2), Ruthin</t>
  </si>
  <si>
    <t>Land rear of Bron y Clwyd, Llanfair DC</t>
  </si>
  <si>
    <t>Land rear of crossroads and Bron y Clwyd, Llanfair DC</t>
  </si>
  <si>
    <t>Land north of Glasdir, Ruthin</t>
  </si>
  <si>
    <t>St Asaph Business Park, St Asaph</t>
  </si>
  <si>
    <t>West Rhyl Strategic Regeneration Area, Rhyl</t>
  </si>
  <si>
    <t>No change since previous SFCA. But need to avoid small % in FZC2 and FZC1. Therefore 83.79% available in FZA and small % in Flood Map 2 and 3 would indicate potential impacts of climate change. Site located within Rhuthin, not near breach locations a ore detailed FCA will be needed.</t>
  </si>
  <si>
    <t>3% of site (0.1ha) developed for leisure use since previous update</t>
  </si>
  <si>
    <t xml:space="preserve">Site partly redeveloped since previous update - retail uses. </t>
  </si>
  <si>
    <t>Permission granted on appeal for residential development on 58% of site (2.4ha)</t>
  </si>
  <si>
    <t xml:space="preserve">2ha (32% of site) developed for new school (under construction) </t>
  </si>
  <si>
    <t xml:space="preserve">Based on secondary breach mapping it has been confirmed that there is no risk </t>
  </si>
  <si>
    <t>Based on secondary breach mapping it has been confirmed that there are tidal breaches within this area, due to the Prestatyn Breach. There are tidal flooding depths of: min: 0m Max: 1.50m Mean: 0.53m</t>
  </si>
  <si>
    <t xml:space="preserve">Based on secondary breach mapping it has been confirmed that there are tidal breaches within this area, due to the Rhuddlan Clwyd Breach &amp; Rhuddlan Marine Lake Breach. </t>
  </si>
  <si>
    <t>Based on secondary breach mapping it has been confirmed that there are tidal breaches within this area, due to the Rhuddlan Clwyd Breach &amp; Rhuddlan Marine Lake Breach. There are flooding depths of around 1.16m</t>
  </si>
  <si>
    <t>Changes to site since previous SFCA. Consider development within FZA and implications of  FM2 and 3 with climate change impacts.</t>
  </si>
  <si>
    <t>Decrease in % C2 since previous SFCA. Small % in C2 avoid FZB and FZC therefore 90% available in FZA. Site shows 10% within FMP 2 and 3 so potential impacts of climate change. 2013 data from WWDC would indicate potential implications for sewerage waste water capacity/hydraulic overloading within system.</t>
  </si>
  <si>
    <t xml:space="preserve">This site shows significant difference to SFCA 2013 but potential appeal decision for site acknowledged. The Council to confirm current planning status. 2013 data from WWDC would indicate potential implications for sewerage waste water capacity/hydraulic overloading within system. Site  impacted by Prestatyn breach. </t>
  </si>
  <si>
    <t>Zone A to Zone C1, was 100% in Zone A now 79.40% in C1</t>
  </si>
  <si>
    <t xml:space="preserve">Zone A-Highly vulnerable development is not subject to justification tests. But subject to surface water drainage requirements, and acceptability criteria of no increase in flooding elsewhere. Change from Zone C to A </t>
  </si>
  <si>
    <t>2.13% now in C2</t>
  </si>
  <si>
    <t>The flood zone for this site has changed from Zone A to C2 with low surface water flood risk. Site now subject justification and acceptability tests and site specific FCA. Development subject to surface water drainage requirements acceptability criteria and no increase in flood risk elsewhere.</t>
  </si>
  <si>
    <t xml:space="preserve">This site has changed since previous SFCA and is not within FZC1 and FZC2 subject to justification and acceptability tests (council to confirm proposed use and any exisitng planning permission). Site not impacted by breaches, However this site is in close proximity to Rhuddlan Clwyd  &amp; Marine Lake breaches, Nevertheless, overtopping would be more of an issue than breaches. </t>
  </si>
  <si>
    <t>From Zone A to C1</t>
  </si>
  <si>
    <t>Zone A, and C1 Site not previouly within C1 and presumption against HVD in C2 in TAN 15 policy. Site is subject to justification and acceptability tests, and consideration of surface water flooding and no flood risk elsewhere.</t>
  </si>
</sst>
</file>

<file path=xl/styles.xml><?xml version="1.0" encoding="utf-8"?>
<styleSheet xmlns:mc="http://schemas.openxmlformats.org/markup-compatibility/2006" xmlns:x14ac="http://schemas.microsoft.com/office/spreadsheetml/2009/9/ac" xmlns="http://schemas.openxmlformats.org/spreadsheetml/2006/main" mc:Ignorable="x14ac">
  <numFmts count="3">
    <numFmt numFmtId="164" formatCode="[$-809]dd\ mmmm\ yyyy;@"/>
    <numFmt numFmtId="165" formatCode="0.000000000"/>
    <numFmt numFmtId="166" formatCode="0.0"/>
  </numFmts>
  <fonts count="17">
    <font>
      <sz val="11"/>
      <color theme="1"/>
      <name val="Calibri"/>
      <family val="2"/>
      <charset val="0"/>
      <scheme val="minor"/>
    </font>
    <font>
      <sz val="11"/>
      <color theme="0"/>
      <name val="Calibri"/>
      <family val="2"/>
      <charset val="0"/>
      <scheme val="minor"/>
    </font>
    <font>
      <b/>
      <sz val="10"/>
      <color theme="1"/>
      <name val="Arial"/>
      <family val="2"/>
      <charset val="0"/>
    </font>
    <font>
      <sz val="10"/>
      <color theme="1"/>
      <name val="Arial"/>
      <family val="2"/>
      <charset val="0"/>
    </font>
    <font>
      <sz val="11"/>
      <color theme="1"/>
      <name val="Calibri"/>
      <family val="2"/>
      <charset val="0"/>
      <scheme val="minor"/>
    </font>
    <font>
      <b/>
      <sz val="10"/>
      <color rgb="FF002060"/>
      <name val="Arial"/>
      <family val="2"/>
      <charset val="0"/>
    </font>
    <font>
      <b/>
      <sz val="14"/>
      <color rgb="FF002060"/>
      <name val="Arial"/>
      <family val="2"/>
      <charset val="0"/>
    </font>
    <font>
      <b/>
      <sz val="16"/>
      <name val="Arial"/>
      <family val="2"/>
      <charset val="0"/>
    </font>
    <font>
      <b/>
      <sz val="16"/>
      <color rgb="FF002060"/>
      <name val="Arial"/>
      <family val="2"/>
      <charset val="0"/>
    </font>
    <font>
      <b/>
      <sz val="10"/>
      <color theme="0"/>
      <name val="Arial"/>
      <family val="2"/>
      <charset val="0"/>
    </font>
    <font>
      <b/>
      <sz val="12"/>
      <name val="Arial"/>
      <family val="2"/>
      <charset val="0"/>
    </font>
    <font>
      <sz val="10"/>
      <name val="Arial"/>
      <family val="2"/>
      <charset val="0"/>
    </font>
    <font>
      <b/>
      <sz val="12"/>
      <color rgb="FF002060"/>
      <name val="Arial"/>
      <family val="2"/>
      <charset val="0"/>
    </font>
    <font>
      <sz val="10"/>
      <color indexed="8"/>
      <name val="Arial"/>
      <family val="2"/>
      <charset val="0"/>
    </font>
    <font>
      <b/>
      <sz val="16"/>
      <color theme="8" tint="-0.499984740745262"/>
      <name val="Arial"/>
      <family val="2"/>
      <charset val="0"/>
    </font>
    <font>
      <b/>
      <sz val="14"/>
      <color theme="0"/>
      <name val="Arial"/>
      <family val="2"/>
      <charset val="0"/>
    </font>
    <font>
      <b/>
      <sz val="14"/>
      <color theme="8" tint="-0.499984740745262"/>
      <name val="Arial"/>
      <family val="2"/>
      <charset val="0"/>
    </font>
  </fonts>
  <fills count="14">
    <fill>
      <patternFill patternType="none">
        <fgColor indexed="64"/>
        <bgColor indexed="65"/>
      </patternFill>
    </fill>
    <fill>
      <patternFill patternType="gray125">
        <fgColor indexed="64"/>
        <bgColor indexed="65"/>
      </patternFill>
    </fill>
    <fill>
      <patternFill patternType="solid">
        <fgColor theme="5"/>
        <bgColor indexed="65"/>
      </patternFill>
    </fill>
    <fill>
      <patternFill patternType="solid">
        <fgColor theme="0" tint="-0.249946592608417"/>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7A0000"/>
        <bgColor indexed="64"/>
      </patternFill>
    </fill>
    <fill>
      <patternFill patternType="solid">
        <fgColor theme="0"/>
        <bgColor indexed="64"/>
      </patternFill>
    </fill>
    <fill>
      <patternFill patternType="solid">
        <fgColor rgb="FFFF0000"/>
        <bgColor indexed="64"/>
      </patternFill>
    </fill>
    <fill>
      <patternFill patternType="solid">
        <fgColor theme="5"/>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99CC"/>
        <bgColor indexed="64"/>
      </patternFill>
    </fill>
    <fill>
      <patternFill patternType="solid">
        <fgColor rgb="FFCC99FF"/>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s>
  <cellStyleXfs count="69">
    <xf numFmtId="0" fontId="0" fillId="0" borderId="0"/>
    <xf numFmtId="0" fontId="1" fillId="2" borderId="0" applyAlignment="0" applyBorder="0" applyNumberFormat="0" applyProtection="0"/>
    <xf numFmtId="0" fontId="2" fillId="3" borderId="0" applyFont="0"/>
  </cellStyleXfs>
  <cellXfs>
    <xf numFmtId="0" fontId="0" fillId="0" borderId="0" xfId="0"/>
    <xf numFmtId="0" fontId="3" fillId="0" borderId="0" xfId="0" applyFont="1"/>
    <xf numFmtId="0" fontId="3" fillId="4" borderId="0" xfId="0" applyFont="1" applyFill="1"/>
    <xf numFmtId="1" fontId="0" fillId="0" borderId="0" xfId="0" applyNumberFormat="1"/>
    <xf numFmtId="2" fontId="0" fillId="0" borderId="0" xfId="0" applyNumberFormat="1"/>
    <xf numFmtId="2" fontId="3" fillId="4" borderId="0" xfId="0" applyFont="1" applyNumberFormat="1" applyFill="1"/>
    <xf numFmtId="0" fontId="0" fillId="0" borderId="0" xfId="0" applyNumberFormat="1"/>
    <xf numFmtId="2" fontId="3" fillId="0" borderId="0" xfId="0" applyFont="1" applyNumberFormat="1"/>
    <xf numFmtId="0" fontId="3" fillId="5" borderId="0" xfId="0" applyFont="1" applyFill="1"/>
    <xf numFmtId="0" fontId="5" fillId="3" borderId="0" xfId="2" applyBorder="1" applyFont="1" applyFill="1"/>
    <xf numFmtId="0" fontId="3" fillId="3" borderId="0" xfId="2" applyBorder="1" applyFont="1" applyFill="1"/>
    <xf numFmtId="0" fontId="6" fillId="3" borderId="0" xfId="2" applyBorder="1" applyFont="1" applyFill="1"/>
    <xf numFmtId="0" fontId="3" fillId="3" borderId="0" xfId="2" applyAlignment="1" applyBorder="1" applyFont="1" applyFill="1">
      <alignment wrapText="1"/>
    </xf>
    <xf numFmtId="0" fontId="7" fillId="3" borderId="0" xfId="2" applyBorder="1" applyFont="1" applyFill="1"/>
    <xf numFmtId="0" fontId="8" fillId="3" borderId="0" xfId="2" applyBorder="1" applyFont="1" applyFill="1"/>
    <xf numFmtId="0" fontId="9" fillId="6" borderId="1" xfId="1" applyAlignment="1" applyBorder="1" applyFont="1" applyFill="1">
      <alignment horizontal="center" vertical="center" wrapText="1"/>
    </xf>
    <xf numFmtId="164" fontId="10" fillId="3" borderId="0" xfId="2" applyAlignment="1" applyBorder="1" applyFont="1" applyNumberFormat="1" applyFill="1">
      <alignment horizontal="left"/>
    </xf>
    <xf numFmtId="0" fontId="9" fillId="6" borderId="2" xfId="1" applyAlignment="1" applyBorder="1" applyFont="1" applyFill="1">
      <alignment horizontal="center" vertical="center" wrapText="1"/>
    </xf>
    <xf numFmtId="0" fontId="3" fillId="7" borderId="2" xfId="2" applyAlignment="1" applyBorder="1" applyFont="1" applyFill="1">
      <alignment horizontal="left"/>
    </xf>
    <xf numFmtId="0" fontId="3" fillId="0" borderId="2" xfId="2" applyAlignment="1" applyBorder="1" applyFont="1" applyFill="1">
      <alignment horizontal="center"/>
    </xf>
    <xf numFmtId="2" fontId="3" fillId="0" borderId="2" xfId="2" applyAlignment="1" applyBorder="1" applyFont="1" applyNumberFormat="1" applyFill="1">
      <alignment horizontal="center"/>
    </xf>
    <xf numFmtId="1" fontId="3" fillId="0" borderId="2" xfId="2" applyAlignment="1" applyBorder="1" applyFont="1" applyNumberFormat="1" applyFill="1">
      <alignment horizontal="center"/>
    </xf>
    <xf numFmtId="166" fontId="3" fillId="0" borderId="2" xfId="2" applyAlignment="1" applyBorder="1" applyFont="1" applyNumberFormat="1" applyFill="1">
      <alignment horizontal="center"/>
    </xf>
    <xf numFmtId="0" fontId="2" fillId="7" borderId="2" xfId="2" applyAlignment="1" applyBorder="1" applyFont="1" applyFill="1">
      <alignment horizontal="left"/>
    </xf>
    <xf numFmtId="0" fontId="2" fillId="0" borderId="2" xfId="2" applyAlignment="1" applyBorder="1" applyFont="1" applyFill="1">
      <alignment horizontal="center"/>
    </xf>
    <xf numFmtId="2" fontId="2" fillId="0" borderId="2" xfId="2" applyAlignment="1" applyBorder="1" applyFont="1" applyNumberFormat="1" applyFill="1">
      <alignment horizontal="center"/>
    </xf>
    <xf numFmtId="1" fontId="2" fillId="0" borderId="2" xfId="2" applyAlignment="1" applyBorder="1" applyFont="1" applyNumberFormat="1" applyFill="1">
      <alignment horizontal="center"/>
    </xf>
    <xf numFmtId="0" fontId="3" fillId="5" borderId="0" xfId="0" applyAlignment="1" applyFont="1" applyFill="1">
      <alignment wrapText="1"/>
    </xf>
    <xf numFmtId="0" fontId="11" fillId="5" borderId="0" xfId="0" applyAlignment="1" applyBorder="1" applyFont="1" applyFill="1">
      <alignment vertical="center" wrapText="1"/>
    </xf>
    <xf numFmtId="0" fontId="2" fillId="5" borderId="0" xfId="2" applyAlignment="1" applyBorder="1" applyFont="1" applyFill="1">
      <alignment horizontal="left"/>
    </xf>
    <xf numFmtId="0" fontId="2" fillId="5" borderId="0" xfId="2" applyAlignment="1" applyBorder="1" applyFont="1" applyFill="1">
      <alignment horizontal="center"/>
    </xf>
    <xf numFmtId="1" fontId="2" fillId="5" borderId="0" xfId="2" applyAlignment="1" applyBorder="1" applyFont="1" applyNumberFormat="1" applyFill="1">
      <alignment horizontal="center"/>
    </xf>
    <xf numFmtId="0" fontId="12" fillId="3" borderId="0" xfId="2" applyBorder="1" applyFont="1" applyFill="1"/>
    <xf numFmtId="0" fontId="3" fillId="5" borderId="0" xfId="0" applyBorder="1" applyFont="1" applyFill="1"/>
    <xf numFmtId="0" fontId="3" fillId="8" borderId="3" xfId="2" applyAlignment="1" applyBorder="1" applyFont="1" applyFill="1">
      <alignment vertical="center"/>
    </xf>
    <xf numFmtId="0" fontId="3" fillId="9" borderId="4" xfId="2" applyAlignment="1" applyBorder="1" applyFont="1" applyFill="1">
      <alignment vertical="center"/>
    </xf>
    <xf numFmtId="0" fontId="3" fillId="10" borderId="4" xfId="2" applyAlignment="1" applyBorder="1" applyFont="1" applyFill="1">
      <alignment vertical="center"/>
    </xf>
    <xf numFmtId="0" fontId="3" fillId="11" borderId="5" xfId="2" applyAlignment="1" applyBorder="1" applyFont="1" applyFill="1">
      <alignment vertical="center"/>
    </xf>
    <xf numFmtId="0" fontId="3" fillId="7" borderId="4" xfId="2" applyAlignment="1" applyBorder="1" applyFont="1" applyFill="1">
      <alignment vertical="center"/>
    </xf>
    <xf numFmtId="0" fontId="3" fillId="3" borderId="0" xfId="2" applyAlignment="1" applyFont="1" applyFill="1">
      <alignment wrapText="1"/>
    </xf>
    <xf numFmtId="0" fontId="3" fillId="12" borderId="6" xfId="2" applyAlignment="1" applyBorder="1" applyFont="1" applyFill="1">
      <alignment vertical="center"/>
    </xf>
    <xf numFmtId="0" fontId="3" fillId="13" borderId="7" xfId="2" applyAlignment="1" applyBorder="1" applyFont="1" applyFill="1">
      <alignment vertical="center"/>
    </xf>
    <xf numFmtId="2" fontId="9" fillId="6" borderId="2" xfId="1" applyAlignment="1" applyBorder="1" applyFont="1" applyNumberFormat="1" applyFill="1">
      <alignment horizontal="center" vertical="center" wrapText="1"/>
    </xf>
    <xf numFmtId="0" fontId="3" fillId="7" borderId="2" xfId="0" applyBorder="1" applyFont="1" applyFill="1"/>
    <xf numFmtId="0" fontId="3" fillId="7" borderId="2" xfId="0" applyAlignment="1" applyBorder="1" applyFont="1" applyFill="1">
      <alignment wrapText="1"/>
    </xf>
    <xf numFmtId="2" fontId="3" fillId="7" borderId="2" xfId="0" applyBorder="1" applyFont="1" applyNumberFormat="1" applyFill="1"/>
    <xf numFmtId="165" fontId="3" fillId="7" borderId="2" xfId="0" applyBorder="1" applyFont="1" applyNumberFormat="1" applyFill="1"/>
    <xf numFmtId="1" fontId="13" fillId="0" borderId="2" xfId="0" applyAlignment="1" applyBorder="1" applyFont="1" applyNumberFormat="1" applyFill="1" applyProtection="1">
      <alignment horizontal="center" vertical="center"/>
    </xf>
    <xf numFmtId="1" fontId="13" fillId="0" borderId="2" xfId="0" applyAlignment="1" applyBorder="1" applyFont="1" applyNumberFormat="1" applyFill="1" applyProtection="1">
      <alignment horizontal="center" vertical="center" wrapText="1"/>
    </xf>
    <xf numFmtId="1" fontId="3" fillId="7" borderId="2" xfId="0" applyBorder="1" applyFont="1" applyNumberFormat="1" applyFill="1"/>
    <xf numFmtId="1" fontId="13" fillId="0" borderId="2" xfId="0" applyAlignment="1" applyBorder="1" applyFont="1" applyNumberFormat="1" applyFill="1" applyProtection="1">
      <alignment horizontal="left" vertical="top" wrapText="1"/>
    </xf>
    <xf numFmtId="1" fontId="0" fillId="7" borderId="2" xfId="0" applyAlignment="1" applyBorder="1" applyFont="1" applyNumberFormat="1" applyFill="1">
      <alignment horizontal="center" vertical="center"/>
    </xf>
    <xf numFmtId="1" fontId="0" fillId="7" borderId="2" xfId="0" applyAlignment="1" applyBorder="1" applyFont="1" applyNumberFormat="1" applyFill="1">
      <alignment horizontal="center" vertical="center" wrapText="1"/>
    </xf>
    <xf numFmtId="0" fontId="3" fillId="3" borderId="0" xfId="2" applyFont="1" applyFill="1"/>
    <xf numFmtId="0" fontId="9" fillId="3" borderId="0" xfId="2" applyFont="1" applyFill="1"/>
    <xf numFmtId="0" fontId="14" fillId="5" borderId="0" xfId="0" applyFont="1" applyFill="1"/>
    <xf numFmtId="0" fontId="9" fillId="6" borderId="8" xfId="1" applyAlignment="1" applyBorder="1" applyFont="1" applyFill="1">
      <alignment horizontal="center" vertical="center" wrapText="1"/>
    </xf>
    <xf numFmtId="0" fontId="9" fillId="6" borderId="9" xfId="1" applyAlignment="1" applyBorder="1" applyFont="1" applyFill="1">
      <alignment horizontal="center" vertical="center" wrapText="1"/>
    </xf>
    <xf numFmtId="0" fontId="16" fillId="3" borderId="0" xfId="2" applyFont="1" applyFill="1"/>
    <xf numFmtId="0" fontId="15" fillId="3" borderId="0" xfId="2" applyFont="1" applyFill="1"/>
    <xf numFmtId="0" fontId="0" fillId="0" borderId="9" xfId="0" applyAlignment="1" applyBorder="1" applyFont="1">
      <alignment horizontal="center" vertical="center" wrapText="1"/>
    </xf>
    <xf numFmtId="0" fontId="11" fillId="5" borderId="10" xfId="0" applyAlignment="1" applyBorder="1" applyFont="1" applyFill="1">
      <alignment horizontal="center" vertical="center" wrapText="1"/>
    </xf>
    <xf numFmtId="0" fontId="11" fillId="5" borderId="11" xfId="0" applyAlignment="1" applyBorder="1" applyFont="1" applyFill="1">
      <alignment horizontal="center" vertical="center" wrapText="1"/>
    </xf>
    <xf numFmtId="0" fontId="11" fillId="5" borderId="7" xfId="0" applyAlignment="1" applyBorder="1" applyFont="1" applyFill="1">
      <alignment horizontal="center" vertical="center" wrapText="1"/>
    </xf>
    <xf numFmtId="0" fontId="9" fillId="6" borderId="12" xfId="1" applyAlignment="1" applyBorder="1" applyFont="1" applyFill="1">
      <alignment horizontal="center" vertical="center" wrapText="1"/>
    </xf>
    <xf numFmtId="0" fontId="9" fillId="6" borderId="13" xfId="1" applyAlignment="1" applyBorder="1" applyFont="1" applyFill="1">
      <alignment horizontal="center" vertical="center" wrapText="1"/>
    </xf>
  </cellXfs>
  <cellStyles count="3">
    <cellStyle name="Accent2" xfId="1" builtinId="33"/>
    <cellStyle name="Normal" xfId="0" builtinId="0"/>
    <cellStyle name="Style 1" xfId="2"/>
  </cellStyles>
  <dxfs>
    <dxf>
      <fill>
        <patternFill>
          <bgColor rgb="FFCC99FF"/>
        </patternFill>
      </fill>
    </dxf>
    <dxf>
      <fill>
        <patternFill>
          <bgColor rgb="FFFF99CC"/>
        </patternFill>
      </fill>
    </dxf>
    <dxf>
      <fill>
        <patternFill>
          <bgColor rgb="FFCC99FF"/>
        </patternFill>
      </fill>
    </dxf>
    <dxf>
      <fill>
        <patternFill>
          <bgColor rgb="FFFF99CC"/>
        </patternFill>
      </fill>
    </dxf>
    <dxf>
      <fill>
        <patternFill>
          <bgColor rgb="FFCC99FF"/>
        </patternFill>
      </fill>
    </dxf>
    <dxf>
      <fill>
        <patternFill>
          <bgColor rgb="FFFF99CC"/>
        </patternFill>
      </fill>
    </dxf>
    <dxf>
      <fill>
        <patternFill>
          <bgColor theme="0" tint="-4.9989318521683403E-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FFC000"/>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s>
  <tableStyles xmlns="http://schemas.openxmlformats.org/spreadsheetml/2006/main" count="0" defaultTableStyle="TableStyleMedium2" defaultPivotStyle="PivotStyleLight16"/>
</styleSheet>
</file>

<file path=xl/_rels/workbook.xml.rels><?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oneCell">
    <xdr:from>
      <xdr:col>1</xdr:col>
      <xdr:colOff>55085</xdr:colOff>
      <xdr:row>1</xdr:row>
      <xdr:rowOff>21907</xdr:rowOff>
    </xdr:from>
    <xdr:to>
      <xdr:col>1</xdr:col>
      <xdr:colOff>1201378</xdr:colOff>
      <xdr:row>7</xdr:row>
      <xdr:rowOff>90487</xdr:rowOff>
    </xdr:to>
    <xdr:pic>
      <xdr:nvPicPr>
        <xdr:cNvPr id="3" name="Picture 1">
          <a:extLst xmlns:a="http://schemas.openxmlformats.org/drawingml/2006/main">
            <a:ext uri="{FF2B5EF4-FFF2-40B4-BE49-F238E27FC236}">
              <a16:creationId xmlns:a16="http://schemas.microsoft.com/office/drawing/2014/main" id="{00000000-0008-0000-0000-000003000000}"/>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223305" y="178894"/>
          <a:ext cx="1147360" cy="1009330"/>
        </a:xfrm>
        <a:prstGeom xmlns:a="http://schemas.openxmlformats.org/drawingml/2006/main"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B8:AX56"/>
  <sheetViews>
    <sheetView zoomScale="70" view="normal" tabSelected="1" workbookViewId="0">
      <selection pane="topLeft" activeCell="B13" sqref="B13"/>
    </sheetView>
  </sheetViews>
  <sheetFormatPr defaultColWidth="9.140625" defaultRowHeight="12.75" baseColWidth="0"/>
  <cols>
    <col min="1" max="1" width="2.625" style="8" customWidth="1"/>
    <col min="2" max="2" width="35.25390625" style="8" customWidth="1"/>
    <col min="3" max="3" width="33.375" style="8" customWidth="1"/>
    <col min="4" max="4" width="16.00390625" style="8" customWidth="1"/>
    <col min="5" max="39" width="12.75390625" style="8" customWidth="1"/>
    <col min="40" max="42" width="24.375" style="8" customWidth="1"/>
    <col min="43" max="44" width="26.25390625" style="27" customWidth="1"/>
    <col min="45" max="46" width="30.75390625" style="27" customWidth="1"/>
    <col min="47" max="49" width="51.875" style="27" customWidth="1"/>
    <col min="50" max="50" width="35.875" style="8" customWidth="1"/>
    <col min="51" max="16384" width="9.125" style="8" customWidth="1"/>
  </cols>
  <sheetData>
    <row r="8" spans="3:46" ht="18">
      <c r="C8" s="9"/>
      <c r="D8" s="10"/>
      <c r="E8" s="10"/>
      <c r="F8" s="11" t="s">
        <v>6</v>
      </c>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2"/>
      <c r="AR8" s="12"/>
      <c r="AS8" s="12"/>
      <c r="AT8" s="12"/>
    </row>
    <row r="9" spans="2:46" ht="20.25">
      <c r="B9" s="13" t="s">
        <v>53</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2"/>
      <c r="AR9" s="12"/>
      <c r="AS9" s="12"/>
      <c r="AT9" s="12"/>
    </row>
    <row r="10" spans="2:46" ht="24" customHeight="1">
      <c r="B10" s="14" t="s">
        <v>33</v>
      </c>
      <c r="C10" s="10"/>
      <c r="D10" s="10"/>
      <c r="E10" s="10"/>
      <c r="F10" s="56" t="s">
        <v>29</v>
      </c>
      <c r="G10" s="15"/>
      <c r="H10" s="15"/>
      <c r="I10" s="15"/>
      <c r="J10" s="15"/>
      <c r="K10" s="15"/>
      <c r="L10" s="15"/>
      <c r="M10" s="15"/>
      <c r="N10" s="15"/>
      <c r="O10" s="15"/>
      <c r="P10" s="15"/>
      <c r="Q10" s="15"/>
      <c r="R10" s="56" t="s">
        <v>55</v>
      </c>
      <c r="S10" s="15"/>
      <c r="T10" s="15"/>
      <c r="U10" s="15"/>
      <c r="V10" s="56" t="s">
        <v>59</v>
      </c>
      <c r="W10" s="15"/>
      <c r="X10" s="15"/>
      <c r="Y10" s="15"/>
      <c r="Z10" s="56" t="s">
        <v>58</v>
      </c>
      <c r="AA10" s="15"/>
      <c r="AB10" s="15"/>
      <c r="AC10" s="15"/>
      <c r="AD10" s="56" t="s">
        <v>60</v>
      </c>
      <c r="AE10" s="15"/>
      <c r="AF10" s="15"/>
      <c r="AG10" s="15"/>
      <c r="AH10" s="56" t="s">
        <v>25</v>
      </c>
      <c r="AI10" s="15"/>
      <c r="AJ10" s="15"/>
      <c r="AK10" s="15"/>
      <c r="AL10" s="15"/>
      <c r="AM10" s="57"/>
      <c r="AN10" s="10"/>
      <c r="AO10" s="10"/>
      <c r="AP10" s="10"/>
      <c r="AQ10" s="12"/>
      <c r="AR10" s="12"/>
      <c r="AS10" s="12"/>
      <c r="AT10" s="12"/>
    </row>
    <row r="11" spans="2:46" ht="34.5" customHeight="1">
      <c r="B11" s="16">
        <v>43088</v>
      </c>
      <c r="C11" s="10"/>
      <c r="D11" s="10"/>
      <c r="E11" s="10"/>
      <c r="F11" s="17" t="s">
        <v>36</v>
      </c>
      <c r="G11" s="17"/>
      <c r="H11" s="17" t="s">
        <v>37</v>
      </c>
      <c r="I11" s="17"/>
      <c r="J11" s="17" t="s">
        <v>38</v>
      </c>
      <c r="K11" s="17"/>
      <c r="L11" s="17" t="s">
        <v>39</v>
      </c>
      <c r="M11" s="17"/>
      <c r="N11" s="56" t="s">
        <v>102</v>
      </c>
      <c r="O11" s="57"/>
      <c r="P11" s="56" t="s">
        <v>101</v>
      </c>
      <c r="Q11" s="57"/>
      <c r="R11" s="56" t="s">
        <v>56</v>
      </c>
      <c r="S11" s="60"/>
      <c r="T11" s="56" t="s">
        <v>57</v>
      </c>
      <c r="U11" s="60"/>
      <c r="V11" s="56" t="s">
        <v>56</v>
      </c>
      <c r="W11" s="60"/>
      <c r="X11" s="56" t="s">
        <v>57</v>
      </c>
      <c r="Y11" s="60"/>
      <c r="Z11" s="56" t="s">
        <v>56</v>
      </c>
      <c r="AA11" s="60"/>
      <c r="AB11" s="56" t="s">
        <v>57</v>
      </c>
      <c r="AC11" s="60"/>
      <c r="AD11" s="56" t="s">
        <v>56</v>
      </c>
      <c r="AE11" s="60"/>
      <c r="AF11" s="56" t="s">
        <v>57</v>
      </c>
      <c r="AG11" s="60"/>
      <c r="AH11" s="56" t="s">
        <v>26</v>
      </c>
      <c r="AI11" s="57"/>
      <c r="AJ11" s="56" t="s">
        <v>27</v>
      </c>
      <c r="AK11" s="57"/>
      <c r="AL11" s="56" t="s">
        <v>28</v>
      </c>
      <c r="AM11" s="57"/>
      <c r="AN11" s="10"/>
      <c r="AO11" s="10"/>
      <c r="AP11" s="10"/>
      <c r="AQ11" s="12"/>
      <c r="AR11" s="12"/>
      <c r="AS11" s="12"/>
      <c r="AT11" s="12"/>
    </row>
    <row r="12" spans="3:46" ht="30" customHeight="1">
      <c r="C12" s="17" t="s">
        <v>8</v>
      </c>
      <c r="D12" s="17" t="s">
        <v>9</v>
      </c>
      <c r="E12" s="17" t="s">
        <v>10</v>
      </c>
      <c r="F12" s="17" t="s">
        <v>10</v>
      </c>
      <c r="G12" s="17" t="s">
        <v>11</v>
      </c>
      <c r="H12" s="17" t="s">
        <v>10</v>
      </c>
      <c r="I12" s="17" t="s">
        <v>11</v>
      </c>
      <c r="J12" s="17" t="s">
        <v>10</v>
      </c>
      <c r="K12" s="17" t="s">
        <v>11</v>
      </c>
      <c r="L12" s="17" t="s">
        <v>10</v>
      </c>
      <c r="M12" s="17" t="s">
        <v>11</v>
      </c>
      <c r="N12" s="17" t="s">
        <v>10</v>
      </c>
      <c r="O12" s="17" t="s">
        <v>11</v>
      </c>
      <c r="P12" s="17" t="s">
        <v>10</v>
      </c>
      <c r="Q12" s="17" t="s">
        <v>11</v>
      </c>
      <c r="R12" s="17" t="s">
        <v>10</v>
      </c>
      <c r="S12" s="17" t="s">
        <v>11</v>
      </c>
      <c r="T12" s="17" t="s">
        <v>10</v>
      </c>
      <c r="U12" s="17" t="s">
        <v>11</v>
      </c>
      <c r="V12" s="17" t="s">
        <v>10</v>
      </c>
      <c r="W12" s="17" t="s">
        <v>11</v>
      </c>
      <c r="X12" s="17" t="s">
        <v>10</v>
      </c>
      <c r="Y12" s="17" t="s">
        <v>11</v>
      </c>
      <c r="Z12" s="17" t="s">
        <v>10</v>
      </c>
      <c r="AA12" s="17" t="s">
        <v>11</v>
      </c>
      <c r="AB12" s="17" t="s">
        <v>10</v>
      </c>
      <c r="AC12" s="17" t="s">
        <v>11</v>
      </c>
      <c r="AD12" s="17" t="s">
        <v>10</v>
      </c>
      <c r="AE12" s="17" t="s">
        <v>11</v>
      </c>
      <c r="AF12" s="17" t="s">
        <v>10</v>
      </c>
      <c r="AG12" s="17" t="s">
        <v>11</v>
      </c>
      <c r="AH12" s="17" t="s">
        <v>10</v>
      </c>
      <c r="AI12" s="17" t="s">
        <v>11</v>
      </c>
      <c r="AJ12" s="17" t="s">
        <v>10</v>
      </c>
      <c r="AK12" s="17" t="s">
        <v>11</v>
      </c>
      <c r="AL12" s="17" t="s">
        <v>10</v>
      </c>
      <c r="AM12" s="17" t="s">
        <v>11</v>
      </c>
      <c r="AN12" s="10"/>
      <c r="AO12" s="10"/>
      <c r="AP12" s="10"/>
      <c r="AQ12" s="12"/>
      <c r="AR12" s="12"/>
      <c r="AS12" s="12"/>
      <c r="AT12" s="12"/>
    </row>
    <row r="13" spans="3:46">
      <c r="C13" s="18" t="s">
        <v>30</v>
      </c>
      <c r="D13" s="19">
        <f>COUNTIF($D$29:$D$295, C13)</f>
        <v>15</v>
      </c>
      <c r="E13" s="20">
        <f>SUMIF($D$29:$D$295, C13, $E$29:$E$295)</f>
        <v>51.7697879</v>
      </c>
      <c r="F13" s="20">
        <f>SUMIF($D$29:$D$295, $C13, F$29:F$295)</f>
        <v>47.367997377781265</v>
      </c>
      <c r="G13" s="21">
        <f>COUNTIFS($D$29:$D$295,$C13, G$29:G$295, "&gt;0")</f>
        <v>15</v>
      </c>
      <c r="H13" s="20">
        <f>SUMIF($D$29:$D$295, $C13, H$29:H$295)</f>
        <v>3.2033320624844</v>
      </c>
      <c r="I13" s="21">
        <f>COUNTIFS($D$29:$D$295,$C13, I$29:I$295, "&gt;0")</f>
        <v>3</v>
      </c>
      <c r="J13" s="20">
        <f>SUMIF($D$29:$D$295, $C13, J$29:J$295)</f>
        <v>1.091561</v>
      </c>
      <c r="K13" s="21">
        <f>COUNTIFS($D$29:$D$295,$C13, K$29:K$295, "&gt;0")</f>
        <v>2</v>
      </c>
      <c r="L13" s="20">
        <f>SUMIF($D$29:$D$295, $C13, L$29:L$295)</f>
        <v>0.106897459734335</v>
      </c>
      <c r="M13" s="21">
        <f>COUNTIFS($D$29:$D$295,$C13, M$29:M$295, "&gt;0")</f>
        <v>3</v>
      </c>
      <c r="N13" s="20">
        <f>SUMIF($D29:$D56,$C13,$N29:$N56)</f>
        <v>0.5290946470894</v>
      </c>
      <c r="O13" s="21">
        <f>COUNTIFS($D29:$D56,$C13,$O29:$O56,"&gt;0")</f>
        <v>2</v>
      </c>
      <c r="P13" s="22">
        <f>SUMIF(D29:D56,C13,P29:P56)</f>
        <v>0.67892174141501394</v>
      </c>
      <c r="Q13" s="21">
        <f>COUNTIFS($D29:$D56,$C13,$Q29:$Q56,"&gt;0")</f>
        <v>4</v>
      </c>
      <c r="R13" s="20">
        <f>SUMIF($D$29:$D$295, $C13, R$29:R$295)</f>
        <v>0</v>
      </c>
      <c r="S13" s="21">
        <f>COUNTIFS($D$29:$D$295,$C13, S$29:S$295, "&gt;0")</f>
        <v>0</v>
      </c>
      <c r="T13" s="20">
        <f>SUMIF($D$29:$D$295, $C13, T$29:T$295)</f>
        <v>0</v>
      </c>
      <c r="U13" s="21">
        <f>COUNTIFS($D$29:$D$295,$C13, U$29:U$295, "&gt;0")</f>
        <v>0</v>
      </c>
      <c r="V13" s="20">
        <f>SUMIF($D$29:$D$295, $C13, V$29:V$295)</f>
        <v>0</v>
      </c>
      <c r="W13" s="21">
        <f>COUNTIFS($D$29:$D$295,$C13, W$29:W$295, "&gt;0")</f>
        <v>0</v>
      </c>
      <c r="X13" s="20">
        <f>SUMIF($D$29:$D$295, $C13, X$29:X$295)</f>
        <v>0</v>
      </c>
      <c r="Y13" s="21">
        <f>COUNTIFS($D$29:$D$295,$C13, Y$29:Y$295, "&gt;0")</f>
        <v>0</v>
      </c>
      <c r="Z13" s="20">
        <f>SUMIF($D$29:$D$295, $C13, Z$29:Z$295)</f>
        <v>0</v>
      </c>
      <c r="AA13" s="21">
        <f>COUNTIFS($D$29:$D$295,$C13, AA$29:AA$295, "&gt;0")</f>
        <v>0</v>
      </c>
      <c r="AB13" s="20">
        <f>SUMIF($D$29:$D$295, $C13, AB$29:AB$295)</f>
        <v>0</v>
      </c>
      <c r="AC13" s="21">
        <f>COUNTIFS($D$29:$D$295,$C13, AC$29:AC$295, "&gt;0")</f>
        <v>0</v>
      </c>
      <c r="AD13" s="20">
        <f>SUMIF($D$29:$D$295, $C13, AD$29:AD$295)</f>
        <v>0</v>
      </c>
      <c r="AE13" s="21">
        <f>COUNTIFS($D$29:$D$295,$C13, AE$29:AE$295, "&gt;0")</f>
        <v>0</v>
      </c>
      <c r="AF13" s="20">
        <f>SUMIF($D$29:$D$295, $C13, AF$29:AF$295)</f>
        <v>0</v>
      </c>
      <c r="AG13" s="21">
        <f>COUNTIFS($D$29:$D$295,$C13, AG$29:AG$295, "&gt;0")</f>
        <v>0</v>
      </c>
      <c r="AH13" s="20">
        <f>SUMIF($D$29:$D$295,C13, $AH$29:$AH$295)</f>
        <v>0.97077169597128088</v>
      </c>
      <c r="AI13" s="19">
        <f>COUNTIFS($D$29:$D$295, C13, $AI$29:$AI$295, "&gt;0")</f>
        <v>6</v>
      </c>
      <c r="AJ13" s="20">
        <f>SUMIF($D$29:$D$295,C13, $AJ$29:$AJ$295)</f>
        <v>0.69533897753447693</v>
      </c>
      <c r="AK13" s="19">
        <f>COUNTIFS($D$29:$D$295, C13, $AK$29:$AK$295, "&gt;0")</f>
        <v>7</v>
      </c>
      <c r="AL13" s="20">
        <f>SUMIF($D$29:$D$295,C13, $AL$29:$AL$295)</f>
        <v>1.8243538132757298</v>
      </c>
      <c r="AM13" s="19">
        <f>COUNTIFS($D$29:$D$295,C13, $AM$29:$AM$295, "&gt;0")</f>
        <v>13</v>
      </c>
      <c r="AN13" s="10"/>
      <c r="AO13" s="10"/>
      <c r="AP13" s="10"/>
      <c r="AQ13" s="12"/>
      <c r="AR13" s="12"/>
      <c r="AS13" s="12"/>
      <c r="AT13" s="12"/>
    </row>
    <row r="14" spans="3:46">
      <c r="C14" s="18" t="s">
        <v>22</v>
      </c>
      <c r="D14" s="19">
        <f>COUNTIF($D$29:$D$295, C14)</f>
        <v>6</v>
      </c>
      <c r="E14" s="20">
        <f>SUMIF($D$29:$D$295, C14, $E$29:$E$295)</f>
        <v>151.2961991</v>
      </c>
      <c r="F14" s="20">
        <f>SUMIF($D$29:$D$295, $C14, F$29:F$295)</f>
        <v>122.0889718158431</v>
      </c>
      <c r="G14" s="21">
        <f>COUNTIFS($D$29:$D$295,$C14, G$29:G$295, "&gt;0")</f>
        <v>6</v>
      </c>
      <c r="H14" s="20">
        <f>SUMIF($D$29:$D$295, $C14, H$29:H$295)</f>
        <v>0</v>
      </c>
      <c r="I14" s="21">
        <f>COUNTIFS($D$29:$D$295,$C14, I$29:I$295, "&gt;0")</f>
        <v>0</v>
      </c>
      <c r="J14" s="20">
        <f>SUMIF($D$29:$D$295, $C14, J$29:J$295)</f>
        <v>29.017235549619897</v>
      </c>
      <c r="K14" s="21">
        <f>COUNTIFS($D$29:$D$295,$C14, K$29:K$295, "&gt;0")</f>
        <v>2</v>
      </c>
      <c r="L14" s="20">
        <f>SUMIF($D$29:$D$295, $C14, L$29:L$295)</f>
        <v>0.189991734537</v>
      </c>
      <c r="M14" s="21">
        <f>COUNTIFS($D$29:$D$295,$C14, M$29:M$295, "&gt;0")</f>
        <v>1</v>
      </c>
      <c r="N14" s="20">
        <f>SUMIF($D30:$D57,$C14,$N30:$N57)</f>
        <v>9.2053072103407</v>
      </c>
      <c r="O14" s="21">
        <f>COUNTIFS($D30:$D57,$C14,$O30:$O57,"&gt;0")</f>
        <v>2</v>
      </c>
      <c r="P14" s="22">
        <f>SUMIF(D30:D57,C14,P30:P57)</f>
        <v>20.00190057396</v>
      </c>
      <c r="Q14" s="21">
        <f>COUNTIFS($D30:$D57,$C14,$Q30:$Q57,"&gt;0")</f>
        <v>2</v>
      </c>
      <c r="R14" s="20">
        <f>SUMIF($D$29:$D$295, $C14, R$29:R$295)</f>
        <v>3.68055074937</v>
      </c>
      <c r="S14" s="21">
        <f>COUNTIFS($D$29:$D$295,$C14, S$29:S$295, "&gt;0")</f>
        <v>1</v>
      </c>
      <c r="T14" s="20">
        <f>SUMIF($D$29:$D$295, $C14, T$29:T$295)</f>
        <v>0.198521765098</v>
      </c>
      <c r="U14" s="21">
        <f>COUNTIFS($D$29:$D$295,$C14, U$29:U$295, "&gt;0")</f>
        <v>1</v>
      </c>
      <c r="V14" s="20">
        <f>SUMIF($D$29:$D$295, $C14, V$29:V$295)</f>
        <v>0</v>
      </c>
      <c r="W14" s="21">
        <f>COUNTIFS($D$29:$D$295,$C14, W$29:W$295, "&gt;0")</f>
        <v>0</v>
      </c>
      <c r="X14" s="20">
        <f>SUMIF($D$29:$D$295, $C14, X$29:X$295)</f>
        <v>0.0479999999963</v>
      </c>
      <c r="Y14" s="21">
        <f>COUNTIFS($D$29:$D$295,$C14, Y$29:Y$295, "&gt;0")</f>
        <v>1</v>
      </c>
      <c r="Z14" s="20">
        <f>SUMIF($D$29:$D$295, $C14, Z$29:Z$295)</f>
        <v>1.08135159366</v>
      </c>
      <c r="AA14" s="21">
        <f>COUNTIFS($D$29:$D$295,$C14, AA$29:AA$295, "&gt;0")</f>
        <v>1</v>
      </c>
      <c r="AB14" s="20">
        <f>SUMIF($D$29:$D$295, $C14, AB$29:AB$295)</f>
        <v>0.0415999999968</v>
      </c>
      <c r="AC14" s="21">
        <f>COUNTIFS($D$29:$D$295,$C14, AC$29:AC$295, "&gt;0")</f>
        <v>1</v>
      </c>
      <c r="AD14" s="20">
        <f>SUMIF($D$29:$D$295, $C14, AD$29:AD$295)</f>
        <v>0</v>
      </c>
      <c r="AE14" s="21">
        <f>COUNTIFS($D$29:$D$295,$C14, AE$29:AE$295, "&gt;0")</f>
        <v>0</v>
      </c>
      <c r="AF14" s="20">
        <f>SUMIF($D$29:$D$295, $C14, AF$29:AF$295)</f>
        <v>0</v>
      </c>
      <c r="AG14" s="21">
        <f>COUNTIFS($D$29:$D$295,$C14, AG$29:AG$295, "&gt;0")</f>
        <v>0</v>
      </c>
      <c r="AH14" s="20">
        <f>SUMIF($D$29:$D$295,C14, $AH$29:$AH$295)</f>
        <v>3.7442774611777</v>
      </c>
      <c r="AI14" s="19">
        <f>COUNTIFS($D$29:$D$295, C14, $AI$29:$AI$295, "&gt;0")</f>
        <v>4</v>
      </c>
      <c r="AJ14" s="20">
        <f>SUMIF($D$29:$D$295,C14, $AJ$29:$AJ$295)</f>
        <v>2.9281315469345</v>
      </c>
      <c r="AK14" s="19">
        <f>COUNTIFS($D$29:$D$295, C14, $AK$29:$AK$295, "&gt;0")</f>
        <v>5</v>
      </c>
      <c r="AL14" s="20">
        <f>SUMIF($D$29:$D$295,C14, $AL$29:$AL$295)</f>
        <v>15.327905093290301</v>
      </c>
      <c r="AM14" s="19">
        <f>COUNTIFS($D$29:$D$295,C14, $AM$29:$AM$295, "&gt;0")</f>
        <v>6</v>
      </c>
      <c r="AN14" s="10"/>
      <c r="AO14" s="10"/>
      <c r="AP14" s="10"/>
      <c r="AQ14" s="12"/>
      <c r="AR14" s="12"/>
      <c r="AS14" s="12"/>
      <c r="AT14" s="12"/>
    </row>
    <row r="15" spans="3:46">
      <c r="C15" s="18" t="s">
        <v>23</v>
      </c>
      <c r="D15" s="19">
        <f>COUNTIF($D$29:$D$295, C15)</f>
        <v>4</v>
      </c>
      <c r="E15" s="20">
        <f>SUMIF($D$29:$D$295, C15, $E$29:$E$295)</f>
        <v>134.2173629</v>
      </c>
      <c r="F15" s="20">
        <f>SUMIF($D$29:$D$295, $C15, F$29:F$295)</f>
        <v>132.48226982709949</v>
      </c>
      <c r="G15" s="21">
        <f>COUNTIFS($D$29:$D$295,$C15, G$29:G$295, "&gt;0")</f>
        <v>4</v>
      </c>
      <c r="H15" s="20">
        <f>SUMIF($D$29:$D$295, $C15, H$29:H$295)</f>
        <v>0.5329642206905</v>
      </c>
      <c r="I15" s="21">
        <f>COUNTIFS($D$29:$D$295,$C15, I$29:I$295, "&gt;0")</f>
        <v>2</v>
      </c>
      <c r="J15" s="20">
        <f>SUMIF($D$29:$D$295, $C15, J$29:J$295)</f>
        <v>1.20212885221</v>
      </c>
      <c r="K15" s="21">
        <f>COUNTIFS($D$29:$D$295,$C15, K$29:K$295, "&gt;0")</f>
        <v>1</v>
      </c>
      <c r="L15" s="20">
        <f>SUMIF($D$29:$D$295, $C15, L$29:L$295)</f>
        <v>0</v>
      </c>
      <c r="M15" s="21">
        <f>COUNTIFS($D$29:$D$295,$C15, M$29:M$295, "&gt;0")</f>
        <v>0</v>
      </c>
      <c r="N15" s="20">
        <f>SUMIF($D31:$D58,$C15,$N31:$N58)</f>
        <v>0</v>
      </c>
      <c r="O15" s="21">
        <f>COUNTIFS($D31:$D58,$C15,$O31:$O58,"&gt;0")</f>
        <v>0</v>
      </c>
      <c r="P15" s="22">
        <f>SUMIF(D31:D58,C15,P31:P58)</f>
        <v>0</v>
      </c>
      <c r="Q15" s="21">
        <f>COUNTIFS($D31:$D58,$C15,$Q31:$Q58,"&gt;0")</f>
        <v>0</v>
      </c>
      <c r="R15" s="20">
        <f>SUMIF($D$29:$D$295, $C15, R$29:R$295)</f>
        <v>0</v>
      </c>
      <c r="S15" s="21">
        <f>COUNTIFS($D$29:$D$295,$C15, S$29:S$295, "&gt;0")</f>
        <v>0</v>
      </c>
      <c r="T15" s="20">
        <f>SUMIF($D$29:$D$295, $C15, T$29:T$295)</f>
        <v>0</v>
      </c>
      <c r="U15" s="21">
        <f>COUNTIFS($D$29:$D$295,$C15, U$29:U$295, "&gt;0")</f>
        <v>0</v>
      </c>
      <c r="V15" s="20">
        <f>SUMIF($D$29:$D$295, $C15, V$29:V$295)</f>
        <v>0</v>
      </c>
      <c r="W15" s="21">
        <f>COUNTIFS($D$29:$D$295,$C15, W$29:W$295, "&gt;0")</f>
        <v>0</v>
      </c>
      <c r="X15" s="20">
        <f>SUMIF($D$29:$D$295, $C15, X$29:X$295)</f>
        <v>0</v>
      </c>
      <c r="Y15" s="21">
        <f>COUNTIFS($D$29:$D$295,$C15, Y$29:Y$295, "&gt;0")</f>
        <v>0</v>
      </c>
      <c r="Z15" s="20">
        <f>SUMIF($D$29:$D$295, $C15, Z$29:Z$295)</f>
        <v>0</v>
      </c>
      <c r="AA15" s="21">
        <f>COUNTIFS($D$29:$D$295,$C15, AA$29:AA$295, "&gt;0")</f>
        <v>0</v>
      </c>
      <c r="AB15" s="20">
        <f>SUMIF($D$29:$D$295, $C15, AB$29:AB$295)</f>
        <v>0</v>
      </c>
      <c r="AC15" s="21">
        <f>COUNTIFS($D$29:$D$295,$C15, AC$29:AC$295, "&gt;0")</f>
        <v>0</v>
      </c>
      <c r="AD15" s="20">
        <f>SUMIF($D$29:$D$295, $C15, AD$29:AD$295)</f>
        <v>0</v>
      </c>
      <c r="AE15" s="21">
        <f>COUNTIFS($D$29:$D$295,$C15, AE$29:AE$295, "&gt;0")</f>
        <v>0</v>
      </c>
      <c r="AF15" s="20">
        <f>SUMIF($D$29:$D$295, $C15, AF$29:AF$295)</f>
        <v>0</v>
      </c>
      <c r="AG15" s="21">
        <f>COUNTIFS($D$29:$D$295,$C15, AG$29:AG$295, "&gt;0")</f>
        <v>0</v>
      </c>
      <c r="AH15" s="20">
        <f>SUMIF($D$29:$D$295,C15, $AH$29:$AH$295)</f>
        <v>1.8397251229044</v>
      </c>
      <c r="AI15" s="19">
        <f>COUNTIFS($D$29:$D$295, C15, $AI$29:$AI$295, "&gt;0")</f>
        <v>2</v>
      </c>
      <c r="AJ15" s="20">
        <f>SUMIF($D$29:$D$295,C15, $AJ$29:$AJ$295)</f>
        <v>1.3611005977967</v>
      </c>
      <c r="AK15" s="19">
        <f>COUNTIFS($D$29:$D$295, C15, $AK$29:$AK$295, "&gt;0")</f>
        <v>3</v>
      </c>
      <c r="AL15" s="20">
        <f>SUMIF($D$29:$D$295,C15, $AL$29:$AL$295)</f>
        <v>8.8465522156600009</v>
      </c>
      <c r="AM15" s="19">
        <f>COUNTIFS($D$29:$D$295,C15, $AM$29:$AM$295, "&gt;0")</f>
        <v>4</v>
      </c>
      <c r="AN15" s="10"/>
      <c r="AO15" s="10"/>
      <c r="AP15" s="10"/>
      <c r="AQ15" s="12"/>
      <c r="AR15" s="12"/>
      <c r="AS15" s="12"/>
      <c r="AT15" s="12"/>
    </row>
    <row r="16" spans="3:46">
      <c r="C16" s="18" t="s">
        <v>32</v>
      </c>
      <c r="D16" s="19">
        <f>COUNTIF($D$29:$D$295, C16)</f>
        <v>3</v>
      </c>
      <c r="E16" s="20">
        <f>SUMIF($D$29:$D$295, C16, $E$29:$E$295)</f>
        <v>23.76326</v>
      </c>
      <c r="F16" s="20">
        <f>SUMIF($D$29:$D$295, $C16, F$29:F$295)</f>
        <v>4.3335412018101</v>
      </c>
      <c r="G16" s="21">
        <f>COUNTIFS($D$29:$D$295,$C16, G$29:G$295, "&gt;0")</f>
        <v>3</v>
      </c>
      <c r="H16" s="20">
        <f>SUMIF($D$29:$D$295, $C16, H$29:H$295)</f>
        <v>0</v>
      </c>
      <c r="I16" s="21">
        <f>COUNTIFS($D$29:$D$295,$C16, I$29:I$295, "&gt;0")</f>
        <v>0</v>
      </c>
      <c r="J16" s="20">
        <f>SUMIF($D$29:$D$295, $C16, J$29:J$295)</f>
        <v>19.3610917981899</v>
      </c>
      <c r="K16" s="21">
        <f>COUNTIFS($D$29:$D$295,$C16, K$29:K$295, "&gt;0")</f>
        <v>3</v>
      </c>
      <c r="L16" s="20">
        <f>SUMIF($D$29:$D$295, $C16, L$29:L$295)</f>
        <v>0.068627</v>
      </c>
      <c r="M16" s="21">
        <f>COUNTIFS($D$29:$D$295,$C16, M$29:M$295, "&gt;0")</f>
        <v>1</v>
      </c>
      <c r="N16" s="20">
        <f>SUMIF($D32:$D59,$C16,$N32:$N59)</f>
        <v>1.32103744286</v>
      </c>
      <c r="O16" s="21">
        <f>COUNTIFS($D32:$D59,$C16,$O32:$O59,"&gt;0")</f>
        <v>2</v>
      </c>
      <c r="P16" s="22">
        <f>SUMIF(D32:D59,C16,P32:P59)</f>
        <v>17.980405692490002</v>
      </c>
      <c r="Q16" s="21">
        <f>COUNTIFS($D32:$D59,$C16,$Q32:$Q59,"&gt;0")</f>
        <v>3</v>
      </c>
      <c r="R16" s="20">
        <f>SUMIF($D$29:$D$295, $C16, R$29:R$295)</f>
        <v>0</v>
      </c>
      <c r="S16" s="21">
        <f>COUNTIFS($D$29:$D$295,$C16, S$29:S$295, "&gt;0")</f>
        <v>0</v>
      </c>
      <c r="T16" s="20">
        <f>SUMIF($D$29:$D$295, $C16, T$29:T$295)</f>
        <v>0</v>
      </c>
      <c r="U16" s="21">
        <f>COUNTIFS($D$29:$D$295,$C16, U$29:U$295, "&gt;0")</f>
        <v>0</v>
      </c>
      <c r="V16" s="20">
        <f>SUMIF($D$29:$D$295, $C16, V$29:V$295)</f>
        <v>0</v>
      </c>
      <c r="W16" s="21">
        <f>COUNTIFS($D$29:$D$295,$C16, W$29:W$295, "&gt;0")</f>
        <v>0</v>
      </c>
      <c r="X16" s="20">
        <f>SUMIF($D$29:$D$295, $C16, X$29:X$295)</f>
        <v>0.121799999997</v>
      </c>
      <c r="Y16" s="21">
        <f>COUNTIFS($D$29:$D$295,$C16, Y$29:Y$295, "&gt;0")</f>
        <v>2</v>
      </c>
      <c r="Z16" s="20">
        <f>SUMIF($D$29:$D$295, $C16, Z$29:Z$295)</f>
        <v>20.3831844968699</v>
      </c>
      <c r="AA16" s="21">
        <f>COUNTIFS($D$29:$D$295,$C16, AA$29:AA$295, "&gt;0")</f>
        <v>2</v>
      </c>
      <c r="AB16" s="20">
        <f>SUMIF($D$29:$D$295, $C16, AB$29:AB$295)</f>
        <v>0.1201999999972</v>
      </c>
      <c r="AC16" s="21">
        <f>COUNTIFS($D$29:$D$295,$C16, AC$29:AC$295, "&gt;0")</f>
        <v>2</v>
      </c>
      <c r="AD16" s="20">
        <f>SUMIF($D$29:$D$295, $C16, AD$29:AD$295)</f>
        <v>0</v>
      </c>
      <c r="AE16" s="21">
        <f>COUNTIFS($D$29:$D$295,$C16, AE$29:AE$295, "&gt;0")</f>
        <v>0</v>
      </c>
      <c r="AF16" s="20">
        <f>SUMIF($D$29:$D$295, $C16, AF$29:AF$295)</f>
        <v>0</v>
      </c>
      <c r="AG16" s="21">
        <f>COUNTIFS($D$29:$D$295,$C16, AG$29:AG$295, "&gt;0")</f>
        <v>0</v>
      </c>
      <c r="AH16" s="20">
        <f>SUMIF($D$29:$D$295,C16, $AH$29:$AH$295)</f>
        <v>0.0824000000022</v>
      </c>
      <c r="AI16" s="19">
        <f>COUNTIFS($D$29:$D$295, C16, $AI$29:$AI$295, "&gt;0")</f>
        <v>2</v>
      </c>
      <c r="AJ16" s="20">
        <f>SUMIF($D$29:$D$295,C16, $AJ$29:$AJ$295)</f>
        <v>0.478504311628</v>
      </c>
      <c r="AK16" s="19">
        <f>COUNTIFS($D$29:$D$295, C16, $AK$29:$AK$295, "&gt;0")</f>
        <v>2</v>
      </c>
      <c r="AL16" s="20">
        <f>SUMIF($D$29:$D$295,C16, $AL$29:$AL$295)</f>
        <v>2.1506558591909997</v>
      </c>
      <c r="AM16" s="19">
        <f>COUNTIFS($D$29:$D$295,C16, $AM$29:$AM$295, "&gt;0")</f>
        <v>3</v>
      </c>
      <c r="AN16" s="10"/>
      <c r="AO16" s="10"/>
      <c r="AP16" s="10"/>
      <c r="AQ16" s="12"/>
      <c r="AR16" s="12"/>
      <c r="AS16" s="12"/>
      <c r="AT16" s="12"/>
    </row>
    <row r="17" spans="3:46">
      <c r="C17" s="23" t="s">
        <v>13</v>
      </c>
      <c r="D17" s="24">
        <f>SUM(D13:D16)</f>
        <v>28</v>
      </c>
      <c r="E17" s="25">
        <f>SUM(E13:E16)</f>
        <v>361.0466099</v>
      </c>
      <c r="F17" s="25">
        <f>SUM(F13:F16)</f>
        <v>306.27278022253392</v>
      </c>
      <c r="G17" s="24">
        <f>SUM(G13:G16)</f>
        <v>28</v>
      </c>
      <c r="H17" s="25">
        <f>SUM(H13:H16)</f>
        <v>3.7362962831749</v>
      </c>
      <c r="I17" s="24">
        <f>SUM(I13:I16)</f>
        <v>5</v>
      </c>
      <c r="J17" s="25">
        <f>SUM(J13:J16)</f>
        <v>50.672017200019795</v>
      </c>
      <c r="K17" s="24">
        <f>SUM(K13:K16)</f>
        <v>8</v>
      </c>
      <c r="L17" s="25">
        <f>SUM(L13:L16)</f>
        <v>0.36551619427133497</v>
      </c>
      <c r="M17" s="26">
        <f>SUM(M13:M16)</f>
        <v>5</v>
      </c>
      <c r="N17" s="25">
        <f>SUM(N13:N16)</f>
        <v>11.0554393002901</v>
      </c>
      <c r="O17" s="26">
        <f>SUM(O13:O16)</f>
        <v>6</v>
      </c>
      <c r="P17" s="25">
        <f>SUM(P13:P16)</f>
        <v>38.66122800786502</v>
      </c>
      <c r="Q17" s="26">
        <f>SUM(Q13:Q16)</f>
        <v>9</v>
      </c>
      <c r="R17" s="25">
        <f>SUM(R13:R16)</f>
        <v>3.68055074937</v>
      </c>
      <c r="S17" s="24">
        <f>SUM(S13:S16)</f>
        <v>1</v>
      </c>
      <c r="T17" s="25">
        <f>SUM(T13:T16)</f>
        <v>0.198521765098</v>
      </c>
      <c r="U17" s="24">
        <f>SUM(U13:U16)</f>
        <v>1</v>
      </c>
      <c r="V17" s="25">
        <f>SUM(V13:V16)</f>
        <v>0</v>
      </c>
      <c r="W17" s="24">
        <f>SUM(W13:W16)</f>
        <v>0</v>
      </c>
      <c r="X17" s="25">
        <f>SUM(X13:X16)</f>
        <v>0.1697999999933</v>
      </c>
      <c r="Y17" s="24">
        <f>SUM(Y13:Y16)</f>
        <v>3</v>
      </c>
      <c r="Z17" s="25">
        <f>SUM(Z13:Z16)</f>
        <v>21.4645360905299</v>
      </c>
      <c r="AA17" s="24">
        <f>SUM(AA13:AA16)</f>
        <v>3</v>
      </c>
      <c r="AB17" s="25">
        <f>SUM(AB13:AB16)</f>
        <v>0.16179999999400002</v>
      </c>
      <c r="AC17" s="24">
        <f>SUM(AC13:AC16)</f>
        <v>3</v>
      </c>
      <c r="AD17" s="25">
        <f>SUM(AD13:AD16)</f>
        <v>0</v>
      </c>
      <c r="AE17" s="24">
        <f>SUM(AE13:AE16)</f>
        <v>0</v>
      </c>
      <c r="AF17" s="25">
        <f>SUM(AF13:AF16)</f>
        <v>0</v>
      </c>
      <c r="AG17" s="24">
        <f>SUM(AG13:AG16)</f>
        <v>0</v>
      </c>
      <c r="AH17" s="25">
        <f>SUM(AH13:AH16)</f>
        <v>6.63717428005558</v>
      </c>
      <c r="AI17" s="24">
        <f>SUM(AI13:AI16)</f>
        <v>14</v>
      </c>
      <c r="AJ17" s="25">
        <f>SUM(AJ13:AJ16)</f>
        <v>5.4630754338936764</v>
      </c>
      <c r="AK17" s="24">
        <f>SUM(AK13:AK16)</f>
        <v>17</v>
      </c>
      <c r="AL17" s="25">
        <f>SUM(AL13:AL16)</f>
        <v>28.149466981417035</v>
      </c>
      <c r="AM17" s="24">
        <f>SUM(AM13:AM16)</f>
        <v>26</v>
      </c>
      <c r="AN17" s="10"/>
      <c r="AO17" s="10"/>
      <c r="AP17" s="10"/>
      <c r="AQ17" s="12"/>
      <c r="AR17" s="12"/>
      <c r="AS17" s="12"/>
      <c r="AT17" s="12"/>
    </row>
    <row r="18" spans="2:11">
      <c r="B18" s="28"/>
      <c r="C18" s="29"/>
      <c r="D18" s="30"/>
      <c r="E18" s="31"/>
      <c r="F18" s="31"/>
      <c r="G18" s="31"/>
      <c r="H18" s="31"/>
      <c r="I18" s="31"/>
      <c r="J18" s="31"/>
      <c r="K18" s="31"/>
    </row>
    <row r="19" spans="2:11" ht="16.5" thickBot="1">
      <c r="B19" s="32" t="s">
        <v>12</v>
      </c>
      <c r="C19" s="28"/>
      <c r="D19" s="33"/>
      <c r="E19" s="33"/>
      <c r="F19" s="33"/>
      <c r="G19" s="33"/>
      <c r="H19" s="33"/>
      <c r="I19" s="33"/>
      <c r="J19" s="33"/>
      <c r="K19" s="33"/>
    </row>
    <row r="20" spans="2:3" ht="14.25" customHeight="1">
      <c r="B20" s="34" t="s">
        <v>39</v>
      </c>
      <c r="C20" s="61" t="s">
        <v>7</v>
      </c>
    </row>
    <row r="21" spans="2:3" ht="15" customHeight="1">
      <c r="B21" s="35" t="s">
        <v>38</v>
      </c>
      <c r="C21" s="62"/>
    </row>
    <row r="22" spans="2:6" ht="18">
      <c r="B22" s="36" t="s">
        <v>37</v>
      </c>
      <c r="C22" s="62"/>
      <c r="F22" s="11"/>
    </row>
    <row r="23" spans="2:6" ht="15" customHeight="1">
      <c r="B23" s="37" t="s">
        <v>48</v>
      </c>
      <c r="C23" s="62"/>
      <c r="F23" s="55"/>
    </row>
    <row r="24" spans="2:50" ht="18.75" customHeight="1">
      <c r="B24" s="38" t="s">
        <v>36</v>
      </c>
      <c r="C24" s="62"/>
      <c r="F24" s="58" t="s">
        <v>14</v>
      </c>
      <c r="G24" s="59"/>
      <c r="H24" s="59"/>
      <c r="I24" s="59"/>
      <c r="J24" s="59"/>
      <c r="K24" s="59"/>
      <c r="L24" s="59"/>
      <c r="M24" s="59"/>
      <c r="N24" s="59"/>
      <c r="O24" s="59"/>
      <c r="P24" s="59"/>
      <c r="Q24" s="59"/>
      <c r="R24" s="54"/>
      <c r="S24" s="54"/>
      <c r="T24" s="54"/>
      <c r="U24" s="54"/>
      <c r="V24" s="54"/>
      <c r="W24" s="54"/>
      <c r="X24" s="54"/>
      <c r="Y24" s="54"/>
      <c r="Z24" s="54"/>
      <c r="AA24" s="54"/>
      <c r="AB24" s="54"/>
      <c r="AC24" s="54"/>
      <c r="AD24" s="53"/>
      <c r="AE24" s="53"/>
      <c r="AF24" s="53"/>
      <c r="AG24" s="53"/>
      <c r="AH24" s="54"/>
      <c r="AI24" s="54"/>
      <c r="AJ24" s="54"/>
      <c r="AK24" s="54"/>
      <c r="AL24" s="54"/>
      <c r="AM24" s="54"/>
      <c r="AN24" s="53"/>
      <c r="AU24" s="39"/>
      <c r="AV24" s="39"/>
      <c r="AW24" s="39"/>
      <c r="AX24" s="39"/>
    </row>
    <row r="25" spans="2:50" ht="18.75" customHeight="1">
      <c r="B25" s="40" t="s">
        <v>122</v>
      </c>
      <c r="C25" s="62"/>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3"/>
      <c r="AU25" s="39"/>
      <c r="AV25" s="39"/>
      <c r="AW25" s="39"/>
      <c r="AX25" s="39"/>
    </row>
    <row r="26" spans="2:50" ht="18.75" customHeight="1" thickBot="1">
      <c r="B26" s="41" t="s">
        <v>123</v>
      </c>
      <c r="C26" s="63"/>
      <c r="F26" s="56" t="s">
        <v>29</v>
      </c>
      <c r="G26" s="15"/>
      <c r="H26" s="15"/>
      <c r="I26" s="15"/>
      <c r="J26" s="15"/>
      <c r="K26" s="15"/>
      <c r="L26" s="15"/>
      <c r="M26" s="15"/>
      <c r="N26" s="15"/>
      <c r="O26" s="15"/>
      <c r="P26" s="15"/>
      <c r="Q26" s="57"/>
      <c r="R26" s="56" t="s">
        <v>55</v>
      </c>
      <c r="S26" s="15"/>
      <c r="T26" s="15"/>
      <c r="U26" s="15"/>
      <c r="V26" s="56" t="s">
        <v>59</v>
      </c>
      <c r="W26" s="15"/>
      <c r="X26" s="15"/>
      <c r="Y26" s="15"/>
      <c r="Z26" s="56" t="s">
        <v>58</v>
      </c>
      <c r="AA26" s="15"/>
      <c r="AB26" s="15"/>
      <c r="AC26" s="15"/>
      <c r="AD26" s="56" t="s">
        <v>60</v>
      </c>
      <c r="AE26" s="15"/>
      <c r="AF26" s="15"/>
      <c r="AG26" s="15"/>
      <c r="AH26" s="17" t="s">
        <v>25</v>
      </c>
      <c r="AI26" s="17"/>
      <c r="AJ26" s="17"/>
      <c r="AK26" s="17"/>
      <c r="AL26" s="17"/>
      <c r="AM26" s="17"/>
      <c r="AU26" s="39"/>
      <c r="AV26" s="39"/>
      <c r="AW26" s="39"/>
      <c r="AX26" s="39"/>
    </row>
    <row r="27" spans="6:50" ht="30" customHeight="1">
      <c r="F27" s="17" t="s">
        <v>36</v>
      </c>
      <c r="G27" s="17"/>
      <c r="H27" s="17" t="s">
        <v>37</v>
      </c>
      <c r="I27" s="17"/>
      <c r="J27" s="17" t="s">
        <v>38</v>
      </c>
      <c r="K27" s="17"/>
      <c r="L27" s="17" t="s">
        <v>39</v>
      </c>
      <c r="M27" s="17"/>
      <c r="N27" s="56" t="s">
        <v>103</v>
      </c>
      <c r="O27" s="57"/>
      <c r="P27" s="56" t="s">
        <v>101</v>
      </c>
      <c r="Q27" s="57"/>
      <c r="R27" s="56" t="s">
        <v>56</v>
      </c>
      <c r="S27" s="60"/>
      <c r="T27" s="56" t="s">
        <v>57</v>
      </c>
      <c r="U27" s="60"/>
      <c r="V27" s="56" t="s">
        <v>56</v>
      </c>
      <c r="W27" s="60"/>
      <c r="X27" s="56" t="s">
        <v>57</v>
      </c>
      <c r="Y27" s="60"/>
      <c r="Z27" s="56" t="s">
        <v>56</v>
      </c>
      <c r="AA27" s="60"/>
      <c r="AB27" s="56" t="s">
        <v>57</v>
      </c>
      <c r="AC27" s="60"/>
      <c r="AD27" s="56" t="s">
        <v>56</v>
      </c>
      <c r="AE27" s="60"/>
      <c r="AF27" s="56" t="s">
        <v>57</v>
      </c>
      <c r="AG27" s="60"/>
      <c r="AH27" s="56" t="s">
        <v>26</v>
      </c>
      <c r="AI27" s="57"/>
      <c r="AJ27" s="56" t="s">
        <v>27</v>
      </c>
      <c r="AK27" s="57"/>
      <c r="AL27" s="56" t="s">
        <v>28</v>
      </c>
      <c r="AM27" s="57"/>
      <c r="AR27" s="64" t="s">
        <v>112</v>
      </c>
      <c r="AS27" s="65"/>
      <c r="AT27" s="65"/>
      <c r="AU27" s="39"/>
      <c r="AV27" s="39"/>
      <c r="AW27" s="39"/>
      <c r="AX27" s="39"/>
    </row>
    <row r="28" spans="2:50" ht="58.15" customHeight="1">
      <c r="B28" s="17" t="s">
        <v>15</v>
      </c>
      <c r="C28" s="17" t="s">
        <v>16</v>
      </c>
      <c r="D28" s="17" t="s">
        <v>8</v>
      </c>
      <c r="E28" s="17" t="s">
        <v>10</v>
      </c>
      <c r="F28" s="17" t="s">
        <v>10</v>
      </c>
      <c r="G28" s="17" t="s">
        <v>17</v>
      </c>
      <c r="H28" s="17" t="s">
        <v>10</v>
      </c>
      <c r="I28" s="17" t="s">
        <v>17</v>
      </c>
      <c r="J28" s="17" t="s">
        <v>10</v>
      </c>
      <c r="K28" s="42" t="s">
        <v>17</v>
      </c>
      <c r="L28" s="17" t="s">
        <v>10</v>
      </c>
      <c r="M28" s="17" t="s">
        <v>17</v>
      </c>
      <c r="N28" s="17" t="s">
        <v>10</v>
      </c>
      <c r="O28" s="17" t="s">
        <v>17</v>
      </c>
      <c r="P28" s="17" t="s">
        <v>10</v>
      </c>
      <c r="Q28" s="17" t="s">
        <v>17</v>
      </c>
      <c r="R28" s="17" t="s">
        <v>10</v>
      </c>
      <c r="S28" s="17" t="s">
        <v>17</v>
      </c>
      <c r="T28" s="17" t="s">
        <v>10</v>
      </c>
      <c r="U28" s="17" t="s">
        <v>17</v>
      </c>
      <c r="V28" s="17" t="s">
        <v>10</v>
      </c>
      <c r="W28" s="17" t="s">
        <v>17</v>
      </c>
      <c r="X28" s="17" t="s">
        <v>10</v>
      </c>
      <c r="Y28" s="17" t="s">
        <v>17</v>
      </c>
      <c r="Z28" s="17" t="s">
        <v>10</v>
      </c>
      <c r="AA28" s="17" t="s">
        <v>17</v>
      </c>
      <c r="AB28" s="17" t="s">
        <v>10</v>
      </c>
      <c r="AC28" s="17" t="s">
        <v>17</v>
      </c>
      <c r="AD28" s="17" t="s">
        <v>10</v>
      </c>
      <c r="AE28" s="17" t="s">
        <v>17</v>
      </c>
      <c r="AF28" s="17" t="s">
        <v>10</v>
      </c>
      <c r="AG28" s="17" t="s">
        <v>17</v>
      </c>
      <c r="AH28" s="17" t="s">
        <v>10</v>
      </c>
      <c r="AI28" s="17" t="s">
        <v>17</v>
      </c>
      <c r="AJ28" s="17" t="s">
        <v>10</v>
      </c>
      <c r="AK28" s="17" t="s">
        <v>17</v>
      </c>
      <c r="AL28" s="17" t="s">
        <v>10</v>
      </c>
      <c r="AM28" s="17" t="s">
        <v>17</v>
      </c>
      <c r="AN28" s="17" t="s">
        <v>24</v>
      </c>
      <c r="AO28" s="17" t="s">
        <v>54</v>
      </c>
      <c r="AP28" s="17" t="s">
        <v>77</v>
      </c>
      <c r="AQ28" s="17" t="s">
        <v>78</v>
      </c>
      <c r="AR28" s="17" t="s">
        <v>124</v>
      </c>
      <c r="AS28" s="17" t="s">
        <v>125</v>
      </c>
      <c r="AT28" s="17" t="s">
        <v>126</v>
      </c>
      <c r="AU28" s="17" t="s">
        <v>51</v>
      </c>
      <c r="AV28" s="17" t="s">
        <v>108</v>
      </c>
      <c r="AW28" s="17" t="s">
        <v>110</v>
      </c>
      <c r="AX28" s="17" t="s">
        <v>31</v>
      </c>
    </row>
    <row r="29" spans="2:50" ht="69" customHeight="1">
      <c r="B29" s="43">
        <f>Calculations!A2</f>
        <v>0</v>
      </c>
      <c r="C29" s="44" t="str">
        <f>Calculations!B2</f>
        <v>Bodelwyddan Key Strategic Site, Bodelwyddan</v>
      </c>
      <c r="D29" s="43" t="str">
        <f>Calculations!C2</f>
        <v>Mixed use</v>
      </c>
      <c r="E29" s="45">
        <f>Calculations!D2</f>
        <v>104.0510025</v>
      </c>
      <c r="F29" s="45">
        <f>Calculations!H2</f>
        <v>102.7598303052925</v>
      </c>
      <c r="G29" s="45">
        <f>Calculations!N2</f>
        <v>98.759096823975824</v>
      </c>
      <c r="H29" s="45">
        <f>Calculations!G2</f>
        <v>0.0890433424975</v>
      </c>
      <c r="I29" s="45">
        <f>Calculations!M2</f>
        <v>0.085576631034861961</v>
      </c>
      <c r="J29" s="45">
        <f>Calculations!F2</f>
        <v>1.20212885221</v>
      </c>
      <c r="K29" s="45">
        <f>Calculations!L2</f>
        <v>1.1553265449893191</v>
      </c>
      <c r="L29" s="45">
        <f>Calculations!E2</f>
        <v>0</v>
      </c>
      <c r="M29" s="45">
        <f>Calculations!K2</f>
        <v>0</v>
      </c>
      <c r="N29" s="45">
        <f>Calculations!I2</f>
        <v>0.317703760737</v>
      </c>
      <c r="O29" s="45">
        <f>Calculations!O2</f>
        <v>0.30533464657104104</v>
      </c>
      <c r="P29" s="45">
        <f>Calculations!J2</f>
        <v>0.884434550439</v>
      </c>
      <c r="Q29" s="45">
        <f>Calculations!P2</f>
        <v>0.85000098911973476</v>
      </c>
      <c r="R29" s="45">
        <f>Calculations!W2</f>
        <v>0</v>
      </c>
      <c r="S29" s="45">
        <f>Calculations!Y2</f>
        <v>0</v>
      </c>
      <c r="T29" s="45">
        <f>Calculations!X2</f>
        <v>0</v>
      </c>
      <c r="U29" s="45">
        <f>Calculations!Z2</f>
        <v>0</v>
      </c>
      <c r="V29" s="45">
        <f>Calculations!AA2</f>
        <v>0</v>
      </c>
      <c r="W29" s="45">
        <f>Calculations!AC2</f>
        <v>0</v>
      </c>
      <c r="X29" s="45">
        <f>Calculations!AB2</f>
        <v>0</v>
      </c>
      <c r="Y29" s="45">
        <f>Calculations!AD2</f>
        <v>0</v>
      </c>
      <c r="Z29" s="45">
        <f>Calculations!AE2</f>
        <v>0</v>
      </c>
      <c r="AA29" s="45">
        <f>Calculations!AG2</f>
        <v>0</v>
      </c>
      <c r="AB29" s="45">
        <f>Calculations!AF2</f>
        <v>0</v>
      </c>
      <c r="AC29" s="45">
        <f>Calculations!AH2</f>
        <v>0</v>
      </c>
      <c r="AD29" s="45">
        <f>Calculations!AI2</f>
        <v>0</v>
      </c>
      <c r="AE29" s="45">
        <f>Calculations!AK2</f>
        <v>0</v>
      </c>
      <c r="AF29" s="45">
        <f>Calculations!AJ2</f>
        <v>0</v>
      </c>
      <c r="AG29" s="45">
        <f>Calculations!AL2</f>
        <v>0</v>
      </c>
      <c r="AH29" s="45">
        <f>Calculations!Q2</f>
        <v>1.77987699039</v>
      </c>
      <c r="AI29" s="45">
        <f>Calculations!T2</f>
        <v>1.7105812991950753</v>
      </c>
      <c r="AJ29" s="45">
        <f>Calculations!R2</f>
        <v>1.29509732422</v>
      </c>
      <c r="AK29" s="45">
        <f>Calculations!U2</f>
        <v>1.2446754890420206</v>
      </c>
      <c r="AL29" s="45">
        <f>Calculations!S2</f>
        <v>8.27060204868</v>
      </c>
      <c r="AM29" s="45">
        <f>Calculations!V2</f>
        <v>7.9486039057432443</v>
      </c>
      <c r="AN29" s="46" t="s">
        <v>50</v>
      </c>
      <c r="AO29" s="47">
        <v>1</v>
      </c>
      <c r="AP29" s="47" t="s">
        <v>79</v>
      </c>
      <c r="AQ29" s="48" t="s">
        <v>82</v>
      </c>
      <c r="AR29" s="48"/>
      <c r="AS29" s="44" t="s">
        <v>172</v>
      </c>
      <c r="AT29" s="44"/>
      <c r="AU29" s="44" t="s">
        <v>85</v>
      </c>
      <c r="AV29" s="44" t="s">
        <v>109</v>
      </c>
      <c r="AW29" s="44" t="s">
        <v>176</v>
      </c>
      <c r="AX29" s="43" t="s">
        <v>135</v>
      </c>
    </row>
    <row r="30" spans="2:50" ht="82.9" customHeight="1">
      <c r="B30" s="43">
        <f>Calculations!A3</f>
        <v>0</v>
      </c>
      <c r="C30" s="44" t="str">
        <f>Calculations!B3</f>
        <v>Former Indesit site, Bodelwyddan</v>
      </c>
      <c r="D30" s="43" t="str">
        <f>Calculations!C3</f>
        <v>Employment</v>
      </c>
      <c r="E30" s="45">
        <f>Calculations!D3</f>
        <v>14.4635</v>
      </c>
      <c r="F30" s="45">
        <f>Calculations!H3</f>
        <v>14.4635</v>
      </c>
      <c r="G30" s="45">
        <f>Calculations!N3</f>
        <v>100</v>
      </c>
      <c r="H30" s="45">
        <f>Calculations!G3</f>
        <v>0</v>
      </c>
      <c r="I30" s="45">
        <f>Calculations!M3</f>
        <v>0</v>
      </c>
      <c r="J30" s="45">
        <f>Calculations!F3</f>
        <v>0</v>
      </c>
      <c r="K30" s="45">
        <f>Calculations!L3</f>
        <v>0</v>
      </c>
      <c r="L30" s="45">
        <f>Calculations!E3</f>
        <v>0</v>
      </c>
      <c r="M30" s="45">
        <f>Calculations!K3</f>
        <v>0</v>
      </c>
      <c r="N30" s="45">
        <f>Calculations!I3</f>
        <v>0</v>
      </c>
      <c r="O30" s="45">
        <f>Calculations!O3</f>
        <v>0</v>
      </c>
      <c r="P30" s="45">
        <f>Calculations!J3</f>
        <v>0</v>
      </c>
      <c r="Q30" s="45">
        <f>Calculations!P3</f>
        <v>0</v>
      </c>
      <c r="R30" s="45">
        <f>Calculations!W3</f>
        <v>0</v>
      </c>
      <c r="S30" s="45">
        <f>Calculations!Y3</f>
        <v>0</v>
      </c>
      <c r="T30" s="45">
        <f>Calculations!X3</f>
        <v>0</v>
      </c>
      <c r="U30" s="45">
        <f>Calculations!Z3</f>
        <v>0</v>
      </c>
      <c r="V30" s="45">
        <f>Calculations!AA3</f>
        <v>0</v>
      </c>
      <c r="W30" s="45">
        <f>Calculations!AC3</f>
        <v>0</v>
      </c>
      <c r="X30" s="45">
        <f>Calculations!AB3</f>
        <v>0</v>
      </c>
      <c r="Y30" s="45">
        <f>Calculations!AD3</f>
        <v>0</v>
      </c>
      <c r="Z30" s="45">
        <f>Calculations!AE3</f>
        <v>0</v>
      </c>
      <c r="AA30" s="45">
        <f>Calculations!AG3</f>
        <v>0</v>
      </c>
      <c r="AB30" s="45">
        <f>Calculations!AF3</f>
        <v>0</v>
      </c>
      <c r="AC30" s="45">
        <f>Calculations!AH3</f>
        <v>0</v>
      </c>
      <c r="AD30" s="45">
        <f>Calculations!AI3</f>
        <v>0</v>
      </c>
      <c r="AE30" s="45">
        <f>Calculations!AK3</f>
        <v>0</v>
      </c>
      <c r="AF30" s="45">
        <f>Calculations!AJ3</f>
        <v>0</v>
      </c>
      <c r="AG30" s="45">
        <f>Calculations!AL3</f>
        <v>0</v>
      </c>
      <c r="AH30" s="45">
        <f>Calculations!Q3</f>
        <v>0.169199999999</v>
      </c>
      <c r="AI30" s="45">
        <f>Calculations!T3</f>
        <v>1.1698413247070212</v>
      </c>
      <c r="AJ30" s="45">
        <f>Calculations!R3</f>
        <v>0.266399999999</v>
      </c>
      <c r="AK30" s="45">
        <f>Calculations!U3</f>
        <v>1.8418778303937497</v>
      </c>
      <c r="AL30" s="45">
        <f>Calculations!S3</f>
        <v>0.951717327377</v>
      </c>
      <c r="AM30" s="45">
        <f>Calculations!V3</f>
        <v>6.5801315544439447</v>
      </c>
      <c r="AN30" s="46" t="s">
        <v>50</v>
      </c>
      <c r="AO30" s="47">
        <v>1</v>
      </c>
      <c r="AP30" s="47" t="s">
        <v>81</v>
      </c>
      <c r="AQ30" s="48" t="s">
        <v>80</v>
      </c>
      <c r="AR30" s="48"/>
      <c r="AS30" s="44" t="s">
        <v>172</v>
      </c>
      <c r="AT30" s="44"/>
      <c r="AU30" s="44" t="s">
        <v>83</v>
      </c>
      <c r="AV30" s="44" t="s">
        <v>113</v>
      </c>
      <c r="AW30" s="44" t="s">
        <v>114</v>
      </c>
      <c r="AX30" s="43"/>
    </row>
    <row r="31" spans="2:50" ht="38.25">
      <c r="B31" s="43">
        <f>Calculations!A4</f>
        <v>0</v>
      </c>
      <c r="C31" s="44" t="str">
        <f>Calculations!B4</f>
        <v>Land adjoining Hafod y Gan and Ysgol Tir Morfa, Rhuddlan</v>
      </c>
      <c r="D31" s="43" t="str">
        <f>Calculations!C4</f>
        <v>Housing</v>
      </c>
      <c r="E31" s="45">
        <f>Calculations!D4</f>
        <v>3.4648499</v>
      </c>
      <c r="F31" s="45">
        <f>Calculations!H4</f>
        <v>3.4648499</v>
      </c>
      <c r="G31" s="45">
        <f>Calculations!N4</f>
        <v>100</v>
      </c>
      <c r="H31" s="45">
        <f>Calculations!G4</f>
        <v>0</v>
      </c>
      <c r="I31" s="45">
        <f>Calculations!M4</f>
        <v>0</v>
      </c>
      <c r="J31" s="45">
        <f>Calculations!F4</f>
        <v>0</v>
      </c>
      <c r="K31" s="45">
        <f>Calculations!L4</f>
        <v>0</v>
      </c>
      <c r="L31" s="45">
        <f>Calculations!E4</f>
        <v>0</v>
      </c>
      <c r="M31" s="45">
        <f>Calculations!K4</f>
        <v>0</v>
      </c>
      <c r="N31" s="45">
        <f>Calculations!I4</f>
        <v>0</v>
      </c>
      <c r="O31" s="45">
        <f>Calculations!O4</f>
        <v>0</v>
      </c>
      <c r="P31" s="45">
        <f>Calculations!J4</f>
        <v>0</v>
      </c>
      <c r="Q31" s="45">
        <f>Calculations!P4</f>
        <v>0</v>
      </c>
      <c r="R31" s="45">
        <f>Calculations!W4</f>
        <v>0</v>
      </c>
      <c r="S31" s="45">
        <f>Calculations!Y4</f>
        <v>0</v>
      </c>
      <c r="T31" s="45">
        <f>Calculations!X4</f>
        <v>0</v>
      </c>
      <c r="U31" s="45">
        <f>Calculations!Z4</f>
        <v>0</v>
      </c>
      <c r="V31" s="45">
        <f>Calculations!AA4</f>
        <v>0</v>
      </c>
      <c r="W31" s="45">
        <f>Calculations!AC4</f>
        <v>0</v>
      </c>
      <c r="X31" s="45">
        <f>Calculations!AB4</f>
        <v>0</v>
      </c>
      <c r="Y31" s="45">
        <f>Calculations!AD4</f>
        <v>0</v>
      </c>
      <c r="Z31" s="45">
        <f>Calculations!AE4</f>
        <v>0</v>
      </c>
      <c r="AA31" s="45">
        <f>Calculations!AG4</f>
        <v>0</v>
      </c>
      <c r="AB31" s="45">
        <f>Calculations!AF4</f>
        <v>0</v>
      </c>
      <c r="AC31" s="45">
        <f>Calculations!AH4</f>
        <v>0</v>
      </c>
      <c r="AD31" s="45">
        <f>Calculations!AI4</f>
        <v>0</v>
      </c>
      <c r="AE31" s="45">
        <f>Calculations!AK4</f>
        <v>0</v>
      </c>
      <c r="AF31" s="45">
        <f>Calculations!AJ4</f>
        <v>0</v>
      </c>
      <c r="AG31" s="45">
        <f>Calculations!AL4</f>
        <v>0</v>
      </c>
      <c r="AH31" s="45">
        <f>Calculations!Q4</f>
        <v>0</v>
      </c>
      <c r="AI31" s="45">
        <f>Calculations!T4</f>
        <v>0</v>
      </c>
      <c r="AJ31" s="45">
        <f>Calculations!R4</f>
        <v>0</v>
      </c>
      <c r="AK31" s="45">
        <f>Calculations!U4</f>
        <v>0</v>
      </c>
      <c r="AL31" s="45">
        <f>Calculations!S4</f>
        <v>0.00583325871138</v>
      </c>
      <c r="AM31" s="45">
        <f>Calculations!V4</f>
        <v>0.16835530772574017</v>
      </c>
      <c r="AN31" s="46" t="s">
        <v>49</v>
      </c>
      <c r="AO31" s="47">
        <v>1</v>
      </c>
      <c r="AP31" s="47" t="s">
        <v>81</v>
      </c>
      <c r="AQ31" s="48" t="s">
        <v>80</v>
      </c>
      <c r="AR31" s="48"/>
      <c r="AS31" s="44" t="s">
        <v>172</v>
      </c>
      <c r="AT31" s="44"/>
      <c r="AU31" s="44" t="s">
        <v>84</v>
      </c>
      <c r="AV31" s="44" t="s">
        <v>113</v>
      </c>
      <c r="AW31" s="44" t="s">
        <v>114</v>
      </c>
      <c r="AX31" s="43"/>
    </row>
    <row r="32" spans="2:50" ht="89.25">
      <c r="B32" s="43">
        <f>Calculations!A5</f>
        <v>0</v>
      </c>
      <c r="C32" s="44" t="str">
        <f>Calculations!B5</f>
        <v>Rhuddlan Triangle, Rhuddlan</v>
      </c>
      <c r="D32" s="43" t="str">
        <f>Calculations!C5</f>
        <v>No allocated use</v>
      </c>
      <c r="E32" s="45">
        <f>Calculations!D5</f>
        <v>3.22329</v>
      </c>
      <c r="F32" s="45">
        <f>Calculations!H5</f>
        <v>1.9999999998354667E-06</v>
      </c>
      <c r="G32" s="45">
        <f>Calculations!N5</f>
        <v>6.2048403954824627E-05</v>
      </c>
      <c r="H32" s="45">
        <f>Calculations!G5</f>
        <v>0</v>
      </c>
      <c r="I32" s="45">
        <f>Calculations!M5</f>
        <v>0</v>
      </c>
      <c r="J32" s="45">
        <f>Calculations!F5</f>
        <v>3.154661</v>
      </c>
      <c r="K32" s="45">
        <f>Calculations!L5</f>
        <v>97.870840042317013</v>
      </c>
      <c r="L32" s="45">
        <f>Calculations!E5</f>
        <v>0.068627</v>
      </c>
      <c r="M32" s="45">
        <f>Calculations!K5</f>
        <v>2.1290979092790283</v>
      </c>
      <c r="N32" s="45">
        <f>Calculations!I5</f>
        <v>0</v>
      </c>
      <c r="O32" s="45">
        <f>Calculations!O5</f>
        <v>0</v>
      </c>
      <c r="P32" s="45">
        <f>Calculations!J5</f>
        <v>3.22328802686</v>
      </c>
      <c r="Q32" s="45">
        <f>Calculations!P5</f>
        <v>99.9999387849061</v>
      </c>
      <c r="R32" s="45">
        <f>Calculations!W5</f>
        <v>0</v>
      </c>
      <c r="S32" s="45">
        <f>Calculations!Y5</f>
        <v>0</v>
      </c>
      <c r="T32" s="45">
        <f>Calculations!X5</f>
        <v>0</v>
      </c>
      <c r="U32" s="45">
        <f>Calculations!Z5</f>
        <v>0</v>
      </c>
      <c r="V32" s="45">
        <f>Calculations!AA5</f>
        <v>0</v>
      </c>
      <c r="W32" s="45">
        <f>Calculations!AC5</f>
        <v>0</v>
      </c>
      <c r="X32" s="45">
        <f>Calculations!AB5</f>
        <v>0</v>
      </c>
      <c r="Y32" s="45">
        <f>Calculations!AD5</f>
        <v>0</v>
      </c>
      <c r="Z32" s="45">
        <f>Calculations!AE5</f>
        <v>0</v>
      </c>
      <c r="AA32" s="45">
        <f>Calculations!AG5</f>
        <v>0</v>
      </c>
      <c r="AB32" s="45">
        <f>Calculations!AF5</f>
        <v>0</v>
      </c>
      <c r="AC32" s="45">
        <f>Calculations!AH5</f>
        <v>0</v>
      </c>
      <c r="AD32" s="45">
        <f>Calculations!AI5</f>
        <v>0</v>
      </c>
      <c r="AE32" s="45">
        <f>Calculations!AK5</f>
        <v>0</v>
      </c>
      <c r="AF32" s="45">
        <f>Calculations!AJ5</f>
        <v>0</v>
      </c>
      <c r="AG32" s="45">
        <f>Calculations!AL5</f>
        <v>0</v>
      </c>
      <c r="AH32" s="45">
        <f>Calculations!Q5</f>
        <v>0</v>
      </c>
      <c r="AI32" s="45">
        <f>Calculations!T5</f>
        <v>0</v>
      </c>
      <c r="AJ32" s="45">
        <f>Calculations!R5</f>
        <v>0</v>
      </c>
      <c r="AK32" s="45">
        <f>Calculations!U5</f>
        <v>0</v>
      </c>
      <c r="AL32" s="45">
        <f>Calculations!S5</f>
        <v>0.131599999999</v>
      </c>
      <c r="AM32" s="45">
        <f>Calculations!V5</f>
        <v>4.0827849805323124</v>
      </c>
      <c r="AN32" s="46" t="s">
        <v>50</v>
      </c>
      <c r="AO32" s="47">
        <v>1</v>
      </c>
      <c r="AP32" s="47" t="s">
        <v>79</v>
      </c>
      <c r="AQ32" s="48" t="s">
        <v>181</v>
      </c>
      <c r="AR32" s="48"/>
      <c r="AS32" s="44" t="s">
        <v>172</v>
      </c>
      <c r="AT32" s="44"/>
      <c r="AU32" s="44" t="s">
        <v>182</v>
      </c>
      <c r="AV32" s="44" t="s">
        <v>109</v>
      </c>
      <c r="AW32" s="44" t="s">
        <v>183</v>
      </c>
      <c r="AX32" s="44" t="s">
        <v>168</v>
      </c>
    </row>
    <row r="33" spans="2:50" ht="94.15" customHeight="1">
      <c r="B33" s="43">
        <f>Calculations!A6</f>
        <v>0</v>
      </c>
      <c r="C33" s="44" t="str">
        <f>Calculations!B6</f>
        <v>Nant y Celyn, Clocaenog</v>
      </c>
      <c r="D33" s="43" t="str">
        <f>Calculations!C6</f>
        <v>Housing</v>
      </c>
      <c r="E33" s="45">
        <f>Calculations!D6</f>
        <v>1.12922</v>
      </c>
      <c r="F33" s="45">
        <f>Calculations!H6</f>
        <v>1.027813899868</v>
      </c>
      <c r="G33" s="45">
        <f>Calculations!N6</f>
        <v>91.0198101227396</v>
      </c>
      <c r="H33" s="45">
        <f>Calculations!G6</f>
        <v>0</v>
      </c>
      <c r="I33" s="45">
        <f>Calculations!M6</f>
        <v>0</v>
      </c>
      <c r="J33" s="45">
        <f>Calculations!F6</f>
        <v>0</v>
      </c>
      <c r="K33" s="45">
        <f>Calculations!L6</f>
        <v>0</v>
      </c>
      <c r="L33" s="45">
        <f>Calculations!E6</f>
        <v>0.101406100132</v>
      </c>
      <c r="M33" s="45">
        <f>Calculations!K6</f>
        <v>8.98018987726041</v>
      </c>
      <c r="N33" s="45">
        <f>Calculations!I6</f>
        <v>0.0159816827114</v>
      </c>
      <c r="O33" s="45">
        <f>Calculations!O6</f>
        <v>1.4152851270257345</v>
      </c>
      <c r="P33" s="45">
        <f>Calculations!J6</f>
        <v>0.0854398596348</v>
      </c>
      <c r="Q33" s="45">
        <f>Calculations!P6</f>
        <v>7.5662722618090372</v>
      </c>
      <c r="R33" s="45">
        <f>Calculations!W6</f>
        <v>0</v>
      </c>
      <c r="S33" s="45">
        <f>Calculations!Y6</f>
        <v>0</v>
      </c>
      <c r="T33" s="45">
        <f>Calculations!X6</f>
        <v>0</v>
      </c>
      <c r="U33" s="45">
        <f>Calculations!Z6</f>
        <v>0</v>
      </c>
      <c r="V33" s="45">
        <f>Calculations!AA6</f>
        <v>0</v>
      </c>
      <c r="W33" s="45">
        <f>Calculations!AC6</f>
        <v>0</v>
      </c>
      <c r="X33" s="45">
        <f>Calculations!AB6</f>
        <v>0</v>
      </c>
      <c r="Y33" s="45">
        <f>Calculations!AD6</f>
        <v>0</v>
      </c>
      <c r="Z33" s="45">
        <f>Calculations!AE6</f>
        <v>0</v>
      </c>
      <c r="AA33" s="45">
        <f>Calculations!AG6</f>
        <v>0</v>
      </c>
      <c r="AB33" s="45">
        <f>Calculations!AF6</f>
        <v>0</v>
      </c>
      <c r="AC33" s="45">
        <f>Calculations!AH6</f>
        <v>0</v>
      </c>
      <c r="AD33" s="45">
        <f>Calculations!AI6</f>
        <v>0</v>
      </c>
      <c r="AE33" s="45">
        <f>Calculations!AK6</f>
        <v>0</v>
      </c>
      <c r="AF33" s="45">
        <f>Calculations!AJ6</f>
        <v>0</v>
      </c>
      <c r="AG33" s="45">
        <f>Calculations!AL6</f>
        <v>0</v>
      </c>
      <c r="AH33" s="45">
        <f>Calculations!Q6</f>
        <v>0.00255092448616</v>
      </c>
      <c r="AI33" s="45">
        <f>Calculations!T6</f>
        <v>0.22590146173110645</v>
      </c>
      <c r="AJ33" s="45">
        <f>Calculations!R6</f>
        <v>0.00576555903635</v>
      </c>
      <c r="AK33" s="45">
        <f>Calculations!U6</f>
        <v>0.51057889838561132</v>
      </c>
      <c r="AL33" s="45">
        <f>Calculations!S6</f>
        <v>0.0175191779458</v>
      </c>
      <c r="AM33" s="45">
        <f>Calculations!V6</f>
        <v>1.5514406356423021</v>
      </c>
      <c r="AN33" s="46" t="s">
        <v>50</v>
      </c>
      <c r="AO33" s="47">
        <v>3</v>
      </c>
      <c r="AP33" s="47" t="s">
        <v>79</v>
      </c>
      <c r="AQ33" s="48" t="s">
        <v>111</v>
      </c>
      <c r="AR33" s="48"/>
      <c r="AS33" s="44" t="s">
        <v>172</v>
      </c>
      <c r="AT33" s="44"/>
      <c r="AU33" s="44" t="s">
        <v>88</v>
      </c>
      <c r="AV33" s="44" t="s">
        <v>109</v>
      </c>
      <c r="AW33" s="44" t="s">
        <v>177</v>
      </c>
      <c r="AX33" s="43"/>
    </row>
    <row r="34" spans="2:50" ht="55.15" customHeight="1">
      <c r="B34" s="43">
        <f>Calculations!A7</f>
        <v>0</v>
      </c>
      <c r="C34" s="44" t="str">
        <f>Calculations!B7</f>
        <v>Adjoining Ysgol Caer Drewyn, Corwen</v>
      </c>
      <c r="D34" s="43" t="str">
        <f>Calculations!C7</f>
        <v>Housing</v>
      </c>
      <c r="E34" s="45">
        <f>Calculations!D7</f>
        <v>2.5889299</v>
      </c>
      <c r="F34" s="45">
        <f>Calculations!H7</f>
        <v>2.5889299</v>
      </c>
      <c r="G34" s="45">
        <f>Calculations!N7</f>
        <v>100</v>
      </c>
      <c r="H34" s="45">
        <f>Calculations!G7</f>
        <v>0</v>
      </c>
      <c r="I34" s="45">
        <f>Calculations!M7</f>
        <v>0</v>
      </c>
      <c r="J34" s="45">
        <f>Calculations!F7</f>
        <v>0</v>
      </c>
      <c r="K34" s="45">
        <f>Calculations!L7</f>
        <v>0</v>
      </c>
      <c r="L34" s="45">
        <f>Calculations!E7</f>
        <v>0</v>
      </c>
      <c r="M34" s="45">
        <f>Calculations!K7</f>
        <v>0</v>
      </c>
      <c r="N34" s="45">
        <f>Calculations!I7</f>
        <v>0</v>
      </c>
      <c r="O34" s="45">
        <f>Calculations!O7</f>
        <v>0</v>
      </c>
      <c r="P34" s="45">
        <f>Calculations!J7</f>
        <v>0</v>
      </c>
      <c r="Q34" s="45">
        <f>Calculations!P7</f>
        <v>0</v>
      </c>
      <c r="R34" s="45">
        <f>Calculations!W7</f>
        <v>0</v>
      </c>
      <c r="S34" s="45">
        <f>Calculations!Y7</f>
        <v>0</v>
      </c>
      <c r="T34" s="45">
        <f>Calculations!X7</f>
        <v>0</v>
      </c>
      <c r="U34" s="45">
        <f>Calculations!Z7</f>
        <v>0</v>
      </c>
      <c r="V34" s="45">
        <f>Calculations!AA7</f>
        <v>0</v>
      </c>
      <c r="W34" s="45">
        <f>Calculations!AC7</f>
        <v>0</v>
      </c>
      <c r="X34" s="45">
        <f>Calculations!AB7</f>
        <v>0</v>
      </c>
      <c r="Y34" s="45">
        <f>Calculations!AD7</f>
        <v>0</v>
      </c>
      <c r="Z34" s="45">
        <f>Calculations!AE7</f>
        <v>0</v>
      </c>
      <c r="AA34" s="45">
        <f>Calculations!AG7</f>
        <v>0</v>
      </c>
      <c r="AB34" s="45">
        <f>Calculations!AF7</f>
        <v>0</v>
      </c>
      <c r="AC34" s="45">
        <f>Calculations!AH7</f>
        <v>0</v>
      </c>
      <c r="AD34" s="45">
        <f>Calculations!AI7</f>
        <v>0</v>
      </c>
      <c r="AE34" s="45">
        <f>Calculations!AK7</f>
        <v>0</v>
      </c>
      <c r="AF34" s="45">
        <f>Calculations!AJ7</f>
        <v>0</v>
      </c>
      <c r="AG34" s="45">
        <f>Calculations!AL7</f>
        <v>0</v>
      </c>
      <c r="AH34" s="45">
        <f>Calculations!Q7</f>
        <v>0.0792000000007</v>
      </c>
      <c r="AI34" s="45">
        <f>Calculations!T7</f>
        <v>3.0591790067664637</v>
      </c>
      <c r="AJ34" s="45">
        <f>Calculations!R7</f>
        <v>0.0440000000019</v>
      </c>
      <c r="AK34" s="45">
        <f>Calculations!U7</f>
        <v>1.6995438927064035</v>
      </c>
      <c r="AL34" s="45">
        <f>Calculations!S7</f>
        <v>0.123999999997</v>
      </c>
      <c r="AM34" s="45">
        <f>Calculations!V7</f>
        <v>4.7896236973044344</v>
      </c>
      <c r="AN34" s="46" t="s">
        <v>50</v>
      </c>
      <c r="AO34" s="47">
        <v>1</v>
      </c>
      <c r="AP34" s="47" t="s">
        <v>81</v>
      </c>
      <c r="AQ34" s="48" t="s">
        <v>80</v>
      </c>
      <c r="AR34" s="48"/>
      <c r="AS34" s="44" t="s">
        <v>172</v>
      </c>
      <c r="AT34" s="44"/>
      <c r="AU34" s="44" t="s">
        <v>86</v>
      </c>
      <c r="AV34" s="44" t="s">
        <v>113</v>
      </c>
      <c r="AW34" s="44" t="s">
        <v>114</v>
      </c>
      <c r="AX34" s="43"/>
    </row>
    <row r="35" spans="2:50" ht="53.45" customHeight="1">
      <c r="B35" s="43">
        <f>Calculations!A8</f>
        <v>0</v>
      </c>
      <c r="C35" s="44" t="str">
        <f>Calculations!B8</f>
        <v>Council depot, Clawdd Poncen, Corwen</v>
      </c>
      <c r="D35" s="43" t="str">
        <f>Calculations!C8</f>
        <v>Housing</v>
      </c>
      <c r="E35" s="45">
        <f>Calculations!D8</f>
        <v>3.1386001</v>
      </c>
      <c r="F35" s="45">
        <f>Calculations!H8</f>
        <v>3.1386001</v>
      </c>
      <c r="G35" s="45">
        <f>Calculations!N8</f>
        <v>100</v>
      </c>
      <c r="H35" s="45">
        <f>Calculations!G8</f>
        <v>0</v>
      </c>
      <c r="I35" s="45">
        <f>Calculations!M8</f>
        <v>0</v>
      </c>
      <c r="J35" s="45">
        <f>Calculations!F8</f>
        <v>0</v>
      </c>
      <c r="K35" s="45">
        <f>Calculations!L8</f>
        <v>0</v>
      </c>
      <c r="L35" s="45">
        <f>Calculations!E8</f>
        <v>0</v>
      </c>
      <c r="M35" s="45">
        <f>Calculations!K8</f>
        <v>0</v>
      </c>
      <c r="N35" s="45">
        <f>Calculations!I8</f>
        <v>0</v>
      </c>
      <c r="O35" s="45">
        <f>Calculations!O8</f>
        <v>0</v>
      </c>
      <c r="P35" s="45">
        <f>Calculations!J8</f>
        <v>0</v>
      </c>
      <c r="Q35" s="45">
        <f>Calculations!P8</f>
        <v>0</v>
      </c>
      <c r="R35" s="45">
        <f>Calculations!W8</f>
        <v>0</v>
      </c>
      <c r="S35" s="45">
        <f>Calculations!Y8</f>
        <v>0</v>
      </c>
      <c r="T35" s="45">
        <f>Calculations!X8</f>
        <v>0</v>
      </c>
      <c r="U35" s="45">
        <f>Calculations!Z8</f>
        <v>0</v>
      </c>
      <c r="V35" s="45">
        <f>Calculations!AA8</f>
        <v>0</v>
      </c>
      <c r="W35" s="45">
        <f>Calculations!AC8</f>
        <v>0</v>
      </c>
      <c r="X35" s="45">
        <f>Calculations!AB8</f>
        <v>0</v>
      </c>
      <c r="Y35" s="45">
        <f>Calculations!AD8</f>
        <v>0</v>
      </c>
      <c r="Z35" s="45">
        <f>Calculations!AE8</f>
        <v>0</v>
      </c>
      <c r="AA35" s="45">
        <f>Calculations!AG8</f>
        <v>0</v>
      </c>
      <c r="AB35" s="45">
        <f>Calculations!AF8</f>
        <v>0</v>
      </c>
      <c r="AC35" s="45">
        <f>Calculations!AH8</f>
        <v>0</v>
      </c>
      <c r="AD35" s="45">
        <f>Calculations!AI8</f>
        <v>0</v>
      </c>
      <c r="AE35" s="45">
        <f>Calculations!AK8</f>
        <v>0</v>
      </c>
      <c r="AF35" s="45">
        <f>Calculations!AJ8</f>
        <v>0</v>
      </c>
      <c r="AG35" s="45">
        <f>Calculations!AL8</f>
        <v>0</v>
      </c>
      <c r="AH35" s="45">
        <f>Calculations!Q8</f>
        <v>0.0396000000027</v>
      </c>
      <c r="AI35" s="45">
        <f>Calculations!T8</f>
        <v>1.2617090021344231</v>
      </c>
      <c r="AJ35" s="45">
        <f>Calculations!R8</f>
        <v>0.0354139585367</v>
      </c>
      <c r="AK35" s="45">
        <f>Calculations!U8</f>
        <v>1.1283361182808858</v>
      </c>
      <c r="AL35" s="45">
        <f>Calculations!S8</f>
        <v>0.205424079318</v>
      </c>
      <c r="AM35" s="45">
        <f>Calculations!V8</f>
        <v>6.5450861139652678</v>
      </c>
      <c r="AN35" s="49" t="s">
        <v>50</v>
      </c>
      <c r="AO35" s="47">
        <v>1</v>
      </c>
      <c r="AP35" s="47" t="s">
        <v>81</v>
      </c>
      <c r="AQ35" s="48" t="s">
        <v>80</v>
      </c>
      <c r="AR35" s="48"/>
      <c r="AS35" s="44" t="s">
        <v>172</v>
      </c>
      <c r="AT35" s="44"/>
      <c r="AU35" s="44" t="s">
        <v>87</v>
      </c>
      <c r="AV35" s="44" t="s">
        <v>113</v>
      </c>
      <c r="AW35" s="44" t="s">
        <v>114</v>
      </c>
      <c r="AX35" s="43"/>
    </row>
    <row r="36" spans="2:50" ht="80.25" customHeight="1">
      <c r="B36" s="43">
        <f>Calculations!A9</f>
        <v>0</v>
      </c>
      <c r="C36" s="44" t="str">
        <f>Calculations!B9</f>
        <v>Marina Quay, Rhyl</v>
      </c>
      <c r="D36" s="43" t="str">
        <f>Calculations!C9</f>
        <v>No allocated use</v>
      </c>
      <c r="E36" s="45">
        <f>Calculations!D9</f>
        <v>6.2091699</v>
      </c>
      <c r="F36" s="45">
        <f>Calculations!H9</f>
        <v>1.38174811741</v>
      </c>
      <c r="G36" s="45">
        <f>Calculations!N9</f>
        <v>22.253346899236885</v>
      </c>
      <c r="H36" s="45">
        <f>Calculations!G9</f>
        <v>0</v>
      </c>
      <c r="I36" s="45">
        <f>Calculations!M9</f>
        <v>0</v>
      </c>
      <c r="J36" s="45">
        <f>Calculations!F9</f>
        <v>4.82742178259</v>
      </c>
      <c r="K36" s="45">
        <f>Calculations!L9</f>
        <v>77.746653100763126</v>
      </c>
      <c r="L36" s="45">
        <f>Calculations!E9</f>
        <v>0</v>
      </c>
      <c r="M36" s="45">
        <f>Calculations!K9</f>
        <v>0</v>
      </c>
      <c r="N36" s="45">
        <f>Calculations!I9</f>
        <v>0.36417961937</v>
      </c>
      <c r="O36" s="45">
        <f>Calculations!O9</f>
        <v>5.8651901177643726</v>
      </c>
      <c r="P36" s="45">
        <f>Calculations!J9</f>
        <v>4.46334607503</v>
      </c>
      <c r="Q36" s="45">
        <f>Calculations!P9</f>
        <v>71.88313650476853</v>
      </c>
      <c r="R36" s="45">
        <f>Calculations!W9</f>
        <v>0</v>
      </c>
      <c r="S36" s="45">
        <f>Calculations!Y9</f>
        <v>0</v>
      </c>
      <c r="T36" s="45">
        <f>Calculations!X9</f>
        <v>0</v>
      </c>
      <c r="U36" s="45">
        <f>Calculations!Z9</f>
        <v>0</v>
      </c>
      <c r="V36" s="45">
        <f>Calculations!AA9</f>
        <v>0</v>
      </c>
      <c r="W36" s="45">
        <f>Calculations!AC9</f>
        <v>0</v>
      </c>
      <c r="X36" s="45">
        <f>Calculations!AB9</f>
        <v>0.0325999999995</v>
      </c>
      <c r="Y36" s="45">
        <f>Calculations!AD9</f>
        <v>0.52502992387919678</v>
      </c>
      <c r="Z36" s="45">
        <f>Calculations!AE9</f>
        <v>6.15157441787</v>
      </c>
      <c r="AA36" s="45">
        <f>Calculations!AG9</f>
        <v>99.072412527639159</v>
      </c>
      <c r="AB36" s="45">
        <f>Calculations!AF9</f>
        <v>0.0357999999993</v>
      </c>
      <c r="AC36" s="45">
        <f>Calculations!AH9</f>
        <v>0.57656660352134992</v>
      </c>
      <c r="AD36" s="45">
        <f>Calculations!AI9</f>
        <v>0</v>
      </c>
      <c r="AE36" s="45">
        <f>Calculations!AK9</f>
        <v>0</v>
      </c>
      <c r="AF36" s="45">
        <f>Calculations!AJ9</f>
        <v>0</v>
      </c>
      <c r="AG36" s="45">
        <f>Calculations!AL9</f>
        <v>0</v>
      </c>
      <c r="AH36" s="45">
        <f>Calculations!Q9</f>
        <v>0.0232000000018</v>
      </c>
      <c r="AI36" s="45">
        <f>Calculations!T9</f>
        <v>0.37364092745795213</v>
      </c>
      <c r="AJ36" s="45">
        <f>Calculations!R9</f>
        <v>0.1152</v>
      </c>
      <c r="AK36" s="45">
        <f>Calculations!U9</f>
        <v>1.8553204672334702</v>
      </c>
      <c r="AL36" s="45">
        <f>Calculations!S9</f>
        <v>0.655689746022</v>
      </c>
      <c r="AM36" s="45">
        <f>Calculations!V9</f>
        <v>10.560022621091429</v>
      </c>
      <c r="AN36" s="46" t="s">
        <v>52</v>
      </c>
      <c r="AO36" s="47">
        <v>1</v>
      </c>
      <c r="AP36" s="47" t="s">
        <v>79</v>
      </c>
      <c r="AQ36" s="48" t="s">
        <v>184</v>
      </c>
      <c r="AR36" s="50" t="s">
        <v>174</v>
      </c>
      <c r="AS36" s="44" t="s">
        <v>129</v>
      </c>
      <c r="AT36" s="44" t="s">
        <v>132</v>
      </c>
      <c r="AU36" s="44" t="s">
        <v>185</v>
      </c>
      <c r="AV36" s="44" t="s">
        <v>109</v>
      </c>
      <c r="AW36" s="44" t="s">
        <v>115</v>
      </c>
      <c r="AX36" s="44" t="s">
        <v>169</v>
      </c>
    </row>
    <row r="37" spans="2:50" ht="51">
      <c r="B37" s="43">
        <f>Calculations!A10</f>
        <v>0</v>
      </c>
      <c r="C37" s="44" t="str">
        <f>Calculations!B10</f>
        <v>Rhyl South East, Rhyl</v>
      </c>
      <c r="D37" s="43" t="str">
        <f>Calculations!C10</f>
        <v>Housing</v>
      </c>
      <c r="E37" s="45">
        <f>Calculations!D10</f>
        <v>15.0847998</v>
      </c>
      <c r="F37" s="45">
        <f>Calculations!H10</f>
        <v>15.0074968</v>
      </c>
      <c r="G37" s="45">
        <f>Calculations!N10</f>
        <v>99.487543745857337</v>
      </c>
      <c r="H37" s="45">
        <f>Calculations!G10</f>
        <v>0</v>
      </c>
      <c r="I37" s="45">
        <f>Calculations!M10</f>
        <v>0</v>
      </c>
      <c r="J37" s="45">
        <f>Calculations!F10</f>
        <v>0.077303</v>
      </c>
      <c r="K37" s="45">
        <f>Calculations!L10</f>
        <v>0.51245625414266349</v>
      </c>
      <c r="L37" s="45">
        <f>Calculations!E10</f>
        <v>0</v>
      </c>
      <c r="M37" s="45">
        <f>Calculations!K10</f>
        <v>0</v>
      </c>
      <c r="N37" s="45">
        <f>Calculations!I10</f>
        <v>0</v>
      </c>
      <c r="O37" s="45">
        <f>Calculations!O10</f>
        <v>0</v>
      </c>
      <c r="P37" s="45">
        <f>Calculations!J10</f>
        <v>0.0907556655722</v>
      </c>
      <c r="Q37" s="45">
        <f>Calculations!P10</f>
        <v>0.60163652667236589</v>
      </c>
      <c r="R37" s="45">
        <f>Calculations!W10</f>
        <v>0</v>
      </c>
      <c r="S37" s="45">
        <f>Calculations!Y10</f>
        <v>0</v>
      </c>
      <c r="T37" s="45">
        <f>Calculations!X10</f>
        <v>0</v>
      </c>
      <c r="U37" s="45">
        <f>Calculations!Z10</f>
        <v>0</v>
      </c>
      <c r="V37" s="45">
        <f>Calculations!AA10</f>
        <v>0</v>
      </c>
      <c r="W37" s="45">
        <f>Calculations!AC10</f>
        <v>0</v>
      </c>
      <c r="X37" s="45">
        <f>Calculations!AB10</f>
        <v>0</v>
      </c>
      <c r="Y37" s="45">
        <f>Calculations!AD10</f>
        <v>0</v>
      </c>
      <c r="Z37" s="45">
        <f>Calculations!AE10</f>
        <v>0</v>
      </c>
      <c r="AA37" s="45">
        <f>Calculations!AG10</f>
        <v>0</v>
      </c>
      <c r="AB37" s="45">
        <f>Calculations!AF10</f>
        <v>0</v>
      </c>
      <c r="AC37" s="45">
        <f>Calculations!AH10</f>
        <v>0</v>
      </c>
      <c r="AD37" s="45">
        <f>Calculations!AI10</f>
        <v>0</v>
      </c>
      <c r="AE37" s="45">
        <f>Calculations!AK10</f>
        <v>0</v>
      </c>
      <c r="AF37" s="45">
        <f>Calculations!AJ10</f>
        <v>0</v>
      </c>
      <c r="AG37" s="45">
        <f>Calculations!AL10</f>
        <v>0</v>
      </c>
      <c r="AH37" s="45">
        <f>Calculations!Q10</f>
        <v>0.642344399883</v>
      </c>
      <c r="AI37" s="45">
        <f>Calculations!T10</f>
        <v>4.2582229025207212</v>
      </c>
      <c r="AJ37" s="45">
        <f>Calculations!R10</f>
        <v>0.254202261142</v>
      </c>
      <c r="AK37" s="45">
        <f>Calculations!U10</f>
        <v>1.6851550203669259</v>
      </c>
      <c r="AL37" s="45">
        <f>Calculations!S10</f>
        <v>0.778072092925</v>
      </c>
      <c r="AM37" s="45">
        <f>Calculations!V10</f>
        <v>5.1579875320917417</v>
      </c>
      <c r="AN37" s="46" t="s">
        <v>50</v>
      </c>
      <c r="AO37" s="47">
        <v>1</v>
      </c>
      <c r="AP37" s="47" t="s">
        <v>79</v>
      </c>
      <c r="AQ37" s="48" t="s">
        <v>89</v>
      </c>
      <c r="AR37" s="48"/>
      <c r="AS37" s="44" t="s">
        <v>172</v>
      </c>
      <c r="AT37" s="44"/>
      <c r="AU37" s="44" t="s">
        <v>90</v>
      </c>
      <c r="AV37" s="44" t="s">
        <v>109</v>
      </c>
      <c r="AW37" s="44" t="s">
        <v>116</v>
      </c>
      <c r="AX37" s="43"/>
    </row>
    <row r="38" spans="2:50" ht="140.25" customHeight="1">
      <c r="B38" s="43">
        <f>Calculations!A11</f>
        <v>0</v>
      </c>
      <c r="C38" s="44" t="str">
        <f>Calculations!B11</f>
        <v>Queen's Market, Rhyl</v>
      </c>
      <c r="D38" s="43" t="str">
        <f>Calculations!C11</f>
        <v>Employment</v>
      </c>
      <c r="E38" s="45">
        <f>Calculations!D11</f>
        <v>1.12295</v>
      </c>
      <c r="F38" s="45">
        <f>Calculations!H11</f>
        <v>1.12295</v>
      </c>
      <c r="G38" s="45">
        <f>Calculations!N11</f>
        <v>100</v>
      </c>
      <c r="H38" s="45">
        <f>Calculations!G11</f>
        <v>0</v>
      </c>
      <c r="I38" s="45">
        <f>Calculations!M11</f>
        <v>0</v>
      </c>
      <c r="J38" s="45">
        <f>Calculations!F11</f>
        <v>0</v>
      </c>
      <c r="K38" s="45">
        <f>Calculations!L11</f>
        <v>0</v>
      </c>
      <c r="L38" s="45">
        <f>Calculations!E11</f>
        <v>0</v>
      </c>
      <c r="M38" s="45">
        <f>Calculations!K11</f>
        <v>0</v>
      </c>
      <c r="N38" s="45">
        <f>Calculations!I11</f>
        <v>0</v>
      </c>
      <c r="O38" s="45">
        <f>Calculations!O11</f>
        <v>0</v>
      </c>
      <c r="P38" s="45">
        <f>Calculations!J11</f>
        <v>0</v>
      </c>
      <c r="Q38" s="45">
        <f>Calculations!P11</f>
        <v>0</v>
      </c>
      <c r="R38" s="45">
        <f>Calculations!W11</f>
        <v>0</v>
      </c>
      <c r="S38" s="45">
        <f>Calculations!Y11</f>
        <v>0</v>
      </c>
      <c r="T38" s="45">
        <f>Calculations!X11</f>
        <v>0</v>
      </c>
      <c r="U38" s="45">
        <f>Calculations!Z11</f>
        <v>0</v>
      </c>
      <c r="V38" s="45">
        <f>Calculations!AA11</f>
        <v>0</v>
      </c>
      <c r="W38" s="45">
        <f>Calculations!AC11</f>
        <v>0</v>
      </c>
      <c r="X38" s="45">
        <f>Calculations!AB11</f>
        <v>0.0479999999963</v>
      </c>
      <c r="Y38" s="45">
        <f>Calculations!AD11</f>
        <v>4.274455674455675</v>
      </c>
      <c r="Z38" s="45">
        <f>Calculations!AE11</f>
        <v>1.08135159366</v>
      </c>
      <c r="AA38" s="45">
        <f>Calculations!AG11</f>
        <v>96.295613665791</v>
      </c>
      <c r="AB38" s="45">
        <f>Calculations!AF11</f>
        <v>0.0415999999968</v>
      </c>
      <c r="AC38" s="45">
        <f>Calculations!AH11</f>
        <v>3.7045282511955122</v>
      </c>
      <c r="AD38" s="45">
        <f>Calculations!AI11</f>
        <v>0</v>
      </c>
      <c r="AE38" s="45">
        <f>Calculations!AK11</f>
        <v>0</v>
      </c>
      <c r="AF38" s="45">
        <f>Calculations!AJ11</f>
        <v>0</v>
      </c>
      <c r="AG38" s="45">
        <f>Calculations!AL11</f>
        <v>0</v>
      </c>
      <c r="AH38" s="45">
        <f>Calculations!Q11</f>
        <v>0</v>
      </c>
      <c r="AI38" s="45">
        <f>Calculations!T11</f>
        <v>0</v>
      </c>
      <c r="AJ38" s="45">
        <f>Calculations!R11</f>
        <v>0.0107151582255</v>
      </c>
      <c r="AK38" s="45">
        <f>Calculations!U11</f>
        <v>0.954197268400196</v>
      </c>
      <c r="AL38" s="45">
        <f>Calculations!S11</f>
        <v>0.0563601504375</v>
      </c>
      <c r="AM38" s="45">
        <f>Calculations!V11</f>
        <v>5.01893676811078</v>
      </c>
      <c r="AN38" s="46" t="s">
        <v>50</v>
      </c>
      <c r="AO38" s="51">
        <v>1</v>
      </c>
      <c r="AP38" s="47" t="s">
        <v>81</v>
      </c>
      <c r="AQ38" s="52" t="s">
        <v>80</v>
      </c>
      <c r="AR38" s="44" t="s">
        <v>175</v>
      </c>
      <c r="AS38" s="44" t="s">
        <v>130</v>
      </c>
      <c r="AT38" s="44" t="s">
        <v>133</v>
      </c>
      <c r="AU38" s="44" t="s">
        <v>91</v>
      </c>
      <c r="AV38" s="44" t="s">
        <v>113</v>
      </c>
      <c r="AW38" s="44" t="s">
        <v>114</v>
      </c>
      <c r="AX38" s="44"/>
    </row>
    <row r="39" spans="2:50" ht="48.6" customHeight="1">
      <c r="B39" s="43">
        <f>Calculations!A12</f>
        <v>0</v>
      </c>
      <c r="C39" s="44" t="str">
        <f>Calculations!B12</f>
        <v>Former North Wales Hospital, Denbigh</v>
      </c>
      <c r="D39" s="43" t="str">
        <f>Calculations!C12</f>
        <v>Mixed use</v>
      </c>
      <c r="E39" s="45">
        <f>Calculations!D12</f>
        <v>18.3561001</v>
      </c>
      <c r="F39" s="45">
        <f>Calculations!H12</f>
        <v>17.912179221806998</v>
      </c>
      <c r="G39" s="45">
        <f>Calculations!N12</f>
        <v>97.581616597345743</v>
      </c>
      <c r="H39" s="45">
        <f>Calculations!G12</f>
        <v>0.443920878193</v>
      </c>
      <c r="I39" s="45">
        <f>Calculations!M12</f>
        <v>2.418383402654249</v>
      </c>
      <c r="J39" s="45">
        <f>Calculations!F12</f>
        <v>0</v>
      </c>
      <c r="K39" s="45">
        <f>Calculations!L12</f>
        <v>0</v>
      </c>
      <c r="L39" s="45">
        <f>Calculations!E12</f>
        <v>0</v>
      </c>
      <c r="M39" s="45">
        <f>Calculations!K12</f>
        <v>0</v>
      </c>
      <c r="N39" s="45">
        <f>Calculations!I12</f>
        <v>0</v>
      </c>
      <c r="O39" s="45">
        <f>Calculations!O12</f>
        <v>0</v>
      </c>
      <c r="P39" s="45">
        <f>Calculations!J12</f>
        <v>0</v>
      </c>
      <c r="Q39" s="45">
        <f>Calculations!P12</f>
        <v>0</v>
      </c>
      <c r="R39" s="45">
        <f>Calculations!W12</f>
        <v>0</v>
      </c>
      <c r="S39" s="45">
        <f>Calculations!Y12</f>
        <v>0</v>
      </c>
      <c r="T39" s="45">
        <f>Calculations!X12</f>
        <v>0</v>
      </c>
      <c r="U39" s="45">
        <f>Calculations!Z12</f>
        <v>0</v>
      </c>
      <c r="V39" s="45">
        <f>Calculations!AA12</f>
        <v>0</v>
      </c>
      <c r="W39" s="45">
        <f>Calculations!AC12</f>
        <v>0</v>
      </c>
      <c r="X39" s="45">
        <f>Calculations!AB12</f>
        <v>0</v>
      </c>
      <c r="Y39" s="45">
        <f>Calculations!AD12</f>
        <v>0</v>
      </c>
      <c r="Z39" s="45">
        <f>Calculations!AE12</f>
        <v>0</v>
      </c>
      <c r="AA39" s="45">
        <f>Calculations!AG12</f>
        <v>0</v>
      </c>
      <c r="AB39" s="45">
        <f>Calculations!AF12</f>
        <v>0</v>
      </c>
      <c r="AC39" s="45">
        <f>Calculations!AH12</f>
        <v>0</v>
      </c>
      <c r="AD39" s="45">
        <f>Calculations!AI12</f>
        <v>0</v>
      </c>
      <c r="AE39" s="45">
        <f>Calculations!AK12</f>
        <v>0</v>
      </c>
      <c r="AF39" s="45">
        <f>Calculations!AJ12</f>
        <v>0</v>
      </c>
      <c r="AG39" s="45">
        <f>Calculations!AL12</f>
        <v>0</v>
      </c>
      <c r="AH39" s="45">
        <f>Calculations!Q12</f>
        <v>0</v>
      </c>
      <c r="AI39" s="45">
        <f>Calculations!T12</f>
        <v>0</v>
      </c>
      <c r="AJ39" s="45">
        <f>Calculations!R12</f>
        <v>0.0419999999991</v>
      </c>
      <c r="AK39" s="45">
        <f>Calculations!U12</f>
        <v>0.22880677142907932</v>
      </c>
      <c r="AL39" s="45">
        <f>Calculations!S12</f>
        <v>0.234801724065</v>
      </c>
      <c r="AM39" s="45">
        <f>Calculations!V12</f>
        <v>1.2791482002487011</v>
      </c>
      <c r="AN39" s="46" t="s">
        <v>50</v>
      </c>
      <c r="AO39" s="47">
        <v>1</v>
      </c>
      <c r="AP39" s="47" t="s">
        <v>81</v>
      </c>
      <c r="AQ39" s="52" t="s">
        <v>80</v>
      </c>
      <c r="AR39" s="52"/>
      <c r="AS39" s="44" t="s">
        <v>172</v>
      </c>
      <c r="AT39" s="44"/>
      <c r="AU39" s="44" t="s">
        <v>92</v>
      </c>
      <c r="AV39" s="44"/>
      <c r="AW39" s="44" t="s">
        <v>114</v>
      </c>
      <c r="AX39" s="44" t="s">
        <v>136</v>
      </c>
    </row>
    <row r="40" spans="2:50" ht="62.45" customHeight="1">
      <c r="B40" s="43">
        <f>Calculations!A13</f>
        <v>0</v>
      </c>
      <c r="C40" s="44" t="str">
        <f>Calculations!B13</f>
        <v>Adjoining Ysgol Pendref (formerly Heulfre), Denbigh</v>
      </c>
      <c r="D40" s="43" t="str">
        <f>Calculations!C13</f>
        <v>Housing</v>
      </c>
      <c r="E40" s="45">
        <f>Calculations!D13</f>
        <v>2.8343401</v>
      </c>
      <c r="F40" s="45">
        <f>Calculations!H13</f>
        <v>2.8343401</v>
      </c>
      <c r="G40" s="45">
        <f>Calculations!N13</f>
        <v>100</v>
      </c>
      <c r="H40" s="45">
        <f>Calculations!G13</f>
        <v>0</v>
      </c>
      <c r="I40" s="45">
        <f>Calculations!M13</f>
        <v>0</v>
      </c>
      <c r="J40" s="45">
        <f>Calculations!F13</f>
        <v>0</v>
      </c>
      <c r="K40" s="45">
        <f>Calculations!L13</f>
        <v>0</v>
      </c>
      <c r="L40" s="45">
        <f>Calculations!E13</f>
        <v>0</v>
      </c>
      <c r="M40" s="45">
        <f>Calculations!K13</f>
        <v>0</v>
      </c>
      <c r="N40" s="45">
        <f>Calculations!I13</f>
        <v>0</v>
      </c>
      <c r="O40" s="45">
        <f>Calculations!O13</f>
        <v>0</v>
      </c>
      <c r="P40" s="45">
        <f>Calculations!J13</f>
        <v>0</v>
      </c>
      <c r="Q40" s="45">
        <f>Calculations!P13</f>
        <v>0</v>
      </c>
      <c r="R40" s="45">
        <f>Calculations!W13</f>
        <v>0</v>
      </c>
      <c r="S40" s="45">
        <f>Calculations!Y13</f>
        <v>0</v>
      </c>
      <c r="T40" s="45">
        <f>Calculations!X13</f>
        <v>0</v>
      </c>
      <c r="U40" s="45">
        <f>Calculations!Z13</f>
        <v>0</v>
      </c>
      <c r="V40" s="45">
        <f>Calculations!AA13</f>
        <v>0</v>
      </c>
      <c r="W40" s="45">
        <f>Calculations!AC13</f>
        <v>0</v>
      </c>
      <c r="X40" s="45">
        <f>Calculations!AB13</f>
        <v>0</v>
      </c>
      <c r="Y40" s="45">
        <f>Calculations!AD13</f>
        <v>0</v>
      </c>
      <c r="Z40" s="45">
        <f>Calculations!AE13</f>
        <v>0</v>
      </c>
      <c r="AA40" s="45">
        <f>Calculations!AG13</f>
        <v>0</v>
      </c>
      <c r="AB40" s="45">
        <f>Calculations!AF13</f>
        <v>0</v>
      </c>
      <c r="AC40" s="45">
        <f>Calculations!AH13</f>
        <v>0</v>
      </c>
      <c r="AD40" s="45">
        <f>Calculations!AI13</f>
        <v>0</v>
      </c>
      <c r="AE40" s="45">
        <f>Calculations!AK13</f>
        <v>0</v>
      </c>
      <c r="AF40" s="45">
        <f>Calculations!AJ13</f>
        <v>0</v>
      </c>
      <c r="AG40" s="45">
        <f>Calculations!AL13</f>
        <v>0</v>
      </c>
      <c r="AH40" s="45">
        <f>Calculations!Q13</f>
        <v>0</v>
      </c>
      <c r="AI40" s="45">
        <f>Calculations!T13</f>
        <v>0</v>
      </c>
      <c r="AJ40" s="45">
        <f>Calculations!R13</f>
        <v>0</v>
      </c>
      <c r="AK40" s="45">
        <f>Calculations!U13</f>
        <v>0</v>
      </c>
      <c r="AL40" s="45">
        <f>Calculations!S13</f>
        <v>0</v>
      </c>
      <c r="AM40" s="45">
        <f>Calculations!V13</f>
        <v>0</v>
      </c>
      <c r="AN40" s="46" t="s">
        <v>50</v>
      </c>
      <c r="AO40" s="47">
        <v>2</v>
      </c>
      <c r="AP40" s="47" t="s">
        <v>81</v>
      </c>
      <c r="AQ40" s="52" t="s">
        <v>80</v>
      </c>
      <c r="AR40" s="52"/>
      <c r="AS40" s="44" t="s">
        <v>172</v>
      </c>
      <c r="AT40" s="44"/>
      <c r="AU40" s="44" t="s">
        <v>93</v>
      </c>
      <c r="AV40" s="44"/>
      <c r="AW40" s="44" t="s">
        <v>120</v>
      </c>
      <c r="AX40" s="43"/>
    </row>
    <row r="41" spans="2:50" ht="65.45" customHeight="1">
      <c r="B41" s="43">
        <f>Calculations!A14</f>
        <v>0</v>
      </c>
      <c r="C41" s="44" t="str">
        <f>Calculations!B14</f>
        <v>Adjoining Lodge Farm, Denbigh</v>
      </c>
      <c r="D41" s="43" t="str">
        <f>Calculations!C14</f>
        <v>Housing</v>
      </c>
      <c r="E41" s="45">
        <f>Calculations!D14</f>
        <v>0.73369</v>
      </c>
      <c r="F41" s="45">
        <f>Calculations!H14</f>
        <v>0.73309852445331491</v>
      </c>
      <c r="G41" s="45">
        <f>Calculations!N14</f>
        <v>99.919383452591</v>
      </c>
      <c r="H41" s="45">
        <f>Calculations!G14</f>
        <v>0</v>
      </c>
      <c r="I41" s="45">
        <f>Calculations!M14</f>
        <v>0</v>
      </c>
      <c r="J41" s="45">
        <f>Calculations!F14</f>
        <v>0</v>
      </c>
      <c r="K41" s="45">
        <f>Calculations!L14</f>
        <v>0</v>
      </c>
      <c r="L41" s="45">
        <f>Calculations!E14</f>
        <v>0.000591475546685</v>
      </c>
      <c r="M41" s="45">
        <f>Calculations!K14</f>
        <v>0.080616547408987438</v>
      </c>
      <c r="N41" s="45">
        <f>Calculations!I14</f>
        <v>0</v>
      </c>
      <c r="O41" s="45">
        <f>Calculations!O14</f>
        <v>0</v>
      </c>
      <c r="P41" s="45">
        <f>Calculations!J14</f>
        <v>0.000589459848014</v>
      </c>
      <c r="Q41" s="45">
        <f>Calculations!P14</f>
        <v>0.080341813029208523</v>
      </c>
      <c r="R41" s="45">
        <f>Calculations!W14</f>
        <v>0</v>
      </c>
      <c r="S41" s="45">
        <f>Calculations!Y14</f>
        <v>0</v>
      </c>
      <c r="T41" s="45">
        <f>Calculations!X14</f>
        <v>0</v>
      </c>
      <c r="U41" s="45">
        <f>Calculations!Z14</f>
        <v>0</v>
      </c>
      <c r="V41" s="45">
        <f>Calculations!AA14</f>
        <v>0</v>
      </c>
      <c r="W41" s="45">
        <f>Calculations!AC14</f>
        <v>0</v>
      </c>
      <c r="X41" s="45">
        <f>Calculations!AB14</f>
        <v>0</v>
      </c>
      <c r="Y41" s="45">
        <f>Calculations!AD14</f>
        <v>0</v>
      </c>
      <c r="Z41" s="45">
        <f>Calculations!AE14</f>
        <v>0</v>
      </c>
      <c r="AA41" s="45">
        <f>Calculations!AG14</f>
        <v>0</v>
      </c>
      <c r="AB41" s="45">
        <f>Calculations!AF14</f>
        <v>0</v>
      </c>
      <c r="AC41" s="45">
        <f>Calculations!AH14</f>
        <v>0</v>
      </c>
      <c r="AD41" s="45">
        <f>Calculations!AI14</f>
        <v>0</v>
      </c>
      <c r="AE41" s="45">
        <f>Calculations!AK14</f>
        <v>0</v>
      </c>
      <c r="AF41" s="45">
        <f>Calculations!AJ14</f>
        <v>0</v>
      </c>
      <c r="AG41" s="45">
        <f>Calculations!AL14</f>
        <v>0</v>
      </c>
      <c r="AH41" s="45">
        <f>Calculations!Q14</f>
        <v>0.000519839314721</v>
      </c>
      <c r="AI41" s="45">
        <f>Calculations!T14</f>
        <v>0.070852719094031541</v>
      </c>
      <c r="AJ41" s="45">
        <f>Calculations!R14</f>
        <v>0.000528166447127</v>
      </c>
      <c r="AK41" s="45">
        <f>Calculations!U14</f>
        <v>0.071987685143180366</v>
      </c>
      <c r="AL41" s="45">
        <f>Calculations!S14</f>
        <v>0.00682526504979</v>
      </c>
      <c r="AM41" s="45">
        <f>Calculations!V14</f>
        <v>0.93026551401681912</v>
      </c>
      <c r="AN41" s="46" t="s">
        <v>50</v>
      </c>
      <c r="AO41" s="47">
        <v>1</v>
      </c>
      <c r="AP41" s="47" t="s">
        <v>81</v>
      </c>
      <c r="AQ41" s="52" t="s">
        <v>80</v>
      </c>
      <c r="AR41" s="52"/>
      <c r="AS41" s="44" t="s">
        <v>172</v>
      </c>
      <c r="AT41" s="44"/>
      <c r="AU41" s="44" t="s">
        <v>94</v>
      </c>
      <c r="AV41" s="44" t="s">
        <v>109</v>
      </c>
      <c r="AW41" s="44" t="s">
        <v>117</v>
      </c>
      <c r="AX41" s="43"/>
    </row>
    <row r="42" spans="2:50" ht="60.6" customHeight="1">
      <c r="B42" s="43">
        <f>Calculations!A15</f>
        <v>0</v>
      </c>
      <c r="C42" s="44" t="str">
        <f>Calculations!B15</f>
        <v>Maes Meurig, Meliden</v>
      </c>
      <c r="D42" s="43" t="str">
        <f>Calculations!C15</f>
        <v>Housing</v>
      </c>
      <c r="E42" s="45">
        <f>Calculations!D15</f>
        <v>0.879469</v>
      </c>
      <c r="F42" s="45">
        <f>Calculations!H15</f>
        <v>0.7960321532036</v>
      </c>
      <c r="G42" s="45">
        <f>Calculations!N15</f>
        <v>90.51281548338828</v>
      </c>
      <c r="H42" s="45">
        <f>Calculations!G15</f>
        <v>0.0834368467964</v>
      </c>
      <c r="I42" s="45">
        <f>Calculations!M15</f>
        <v>9.4871845166117286</v>
      </c>
      <c r="J42" s="45">
        <f>Calculations!F15</f>
        <v>0</v>
      </c>
      <c r="K42" s="45">
        <f>Calculations!L15</f>
        <v>0</v>
      </c>
      <c r="L42" s="45">
        <f>Calculations!E15</f>
        <v>0</v>
      </c>
      <c r="M42" s="45">
        <f>Calculations!K15</f>
        <v>0</v>
      </c>
      <c r="N42" s="45">
        <f>Calculations!I15</f>
        <v>0</v>
      </c>
      <c r="O42" s="45">
        <f>Calculations!O15</f>
        <v>0</v>
      </c>
      <c r="P42" s="45">
        <f>Calculations!J15</f>
        <v>0</v>
      </c>
      <c r="Q42" s="45">
        <f>Calculations!P15</f>
        <v>0</v>
      </c>
      <c r="R42" s="45">
        <f>Calculations!W15</f>
        <v>0</v>
      </c>
      <c r="S42" s="45">
        <f>Calculations!Y15</f>
        <v>0</v>
      </c>
      <c r="T42" s="45">
        <f>Calculations!X15</f>
        <v>0</v>
      </c>
      <c r="U42" s="45">
        <f>Calculations!Z15</f>
        <v>0</v>
      </c>
      <c r="V42" s="45">
        <f>Calculations!AA15</f>
        <v>0</v>
      </c>
      <c r="W42" s="45">
        <f>Calculations!AC15</f>
        <v>0</v>
      </c>
      <c r="X42" s="45">
        <f>Calculations!AB15</f>
        <v>0</v>
      </c>
      <c r="Y42" s="45">
        <f>Calculations!AD15</f>
        <v>0</v>
      </c>
      <c r="Z42" s="45">
        <f>Calculations!AE15</f>
        <v>0</v>
      </c>
      <c r="AA42" s="45">
        <f>Calculations!AG15</f>
        <v>0</v>
      </c>
      <c r="AB42" s="45">
        <f>Calculations!AF15</f>
        <v>0</v>
      </c>
      <c r="AC42" s="45">
        <f>Calculations!AH15</f>
        <v>0</v>
      </c>
      <c r="AD42" s="45">
        <f>Calculations!AI15</f>
        <v>0</v>
      </c>
      <c r="AE42" s="45">
        <f>Calculations!AK15</f>
        <v>0</v>
      </c>
      <c r="AF42" s="45">
        <f>Calculations!AJ15</f>
        <v>0</v>
      </c>
      <c r="AG42" s="45">
        <f>Calculations!AL15</f>
        <v>0</v>
      </c>
      <c r="AH42" s="45">
        <f>Calculations!Q15</f>
        <v>0</v>
      </c>
      <c r="AI42" s="45">
        <f>Calculations!T15</f>
        <v>0</v>
      </c>
      <c r="AJ42" s="45">
        <f>Calculations!R15</f>
        <v>0</v>
      </c>
      <c r="AK42" s="45">
        <f>Calculations!U15</f>
        <v>0</v>
      </c>
      <c r="AL42" s="45">
        <f>Calculations!S15</f>
        <v>0.0211444310116</v>
      </c>
      <c r="AM42" s="45">
        <f>Calculations!V15</f>
        <v>2.4042269837367778</v>
      </c>
      <c r="AN42" s="46" t="s">
        <v>50</v>
      </c>
      <c r="AO42" s="47">
        <v>1</v>
      </c>
      <c r="AP42" s="47" t="s">
        <v>81</v>
      </c>
      <c r="AQ42" s="52" t="s">
        <v>80</v>
      </c>
      <c r="AR42" s="52"/>
      <c r="AS42" s="44" t="s">
        <v>172</v>
      </c>
      <c r="AT42" s="44"/>
      <c r="AU42" s="44" t="s">
        <v>93</v>
      </c>
      <c r="AV42" s="44"/>
      <c r="AW42" s="44" t="s">
        <v>114</v>
      </c>
      <c r="AX42" s="43"/>
    </row>
    <row r="43" spans="2:50" ht="61.9" customHeight="1">
      <c r="B43" s="43">
        <f>Calculations!A16</f>
        <v>0</v>
      </c>
      <c r="C43" s="44" t="str">
        <f>Calculations!B16</f>
        <v>Ffordd Hendre, Meliden</v>
      </c>
      <c r="D43" s="43" t="str">
        <f>Calculations!C16</f>
        <v>Housing</v>
      </c>
      <c r="E43" s="45">
        <f>Calculations!D16</f>
        <v>4.3474598</v>
      </c>
      <c r="F43" s="45">
        <f>Calculations!H16</f>
        <v>4.0209505843120006</v>
      </c>
      <c r="G43" s="45">
        <f>Calculations!N16</f>
        <v>92.489655322678317</v>
      </c>
      <c r="H43" s="45">
        <f>Calculations!G16</f>
        <v>0.326509215688</v>
      </c>
      <c r="I43" s="45">
        <f>Calculations!M16</f>
        <v>7.5103446773216858</v>
      </c>
      <c r="J43" s="45">
        <f>Calculations!F16</f>
        <v>0</v>
      </c>
      <c r="K43" s="45">
        <f>Calculations!L16</f>
        <v>0</v>
      </c>
      <c r="L43" s="45">
        <f>Calculations!E16</f>
        <v>0</v>
      </c>
      <c r="M43" s="45">
        <f>Calculations!K16</f>
        <v>0</v>
      </c>
      <c r="N43" s="45">
        <f>Calculations!I16</f>
        <v>0</v>
      </c>
      <c r="O43" s="45">
        <f>Calculations!O16</f>
        <v>0</v>
      </c>
      <c r="P43" s="45">
        <f>Calculations!J16</f>
        <v>0</v>
      </c>
      <c r="Q43" s="45">
        <f>Calculations!P16</f>
        <v>0</v>
      </c>
      <c r="R43" s="45">
        <f>Calculations!W16</f>
        <v>0</v>
      </c>
      <c r="S43" s="45">
        <f>Calculations!Y16</f>
        <v>0</v>
      </c>
      <c r="T43" s="45">
        <f>Calculations!X16</f>
        <v>0</v>
      </c>
      <c r="U43" s="45">
        <f>Calculations!Z16</f>
        <v>0</v>
      </c>
      <c r="V43" s="45">
        <f>Calculations!AA16</f>
        <v>0</v>
      </c>
      <c r="W43" s="45">
        <f>Calculations!AC16</f>
        <v>0</v>
      </c>
      <c r="X43" s="45">
        <f>Calculations!AB16</f>
        <v>0</v>
      </c>
      <c r="Y43" s="45">
        <f>Calculations!AD16</f>
        <v>0</v>
      </c>
      <c r="Z43" s="45">
        <f>Calculations!AE16</f>
        <v>0</v>
      </c>
      <c r="AA43" s="45">
        <f>Calculations!AG16</f>
        <v>0</v>
      </c>
      <c r="AB43" s="45">
        <f>Calculations!AF16</f>
        <v>0</v>
      </c>
      <c r="AC43" s="45">
        <f>Calculations!AH16</f>
        <v>0</v>
      </c>
      <c r="AD43" s="45">
        <f>Calculations!AI16</f>
        <v>0</v>
      </c>
      <c r="AE43" s="45">
        <f>Calculations!AK16</f>
        <v>0</v>
      </c>
      <c r="AF43" s="45">
        <f>Calculations!AJ16</f>
        <v>0</v>
      </c>
      <c r="AG43" s="45">
        <f>Calculations!AL16</f>
        <v>0</v>
      </c>
      <c r="AH43" s="45">
        <f>Calculations!Q16</f>
        <v>0</v>
      </c>
      <c r="AI43" s="45">
        <f>Calculations!T16</f>
        <v>0</v>
      </c>
      <c r="AJ43" s="45">
        <f>Calculations!R16</f>
        <v>0</v>
      </c>
      <c r="AK43" s="45">
        <f>Calculations!U16</f>
        <v>0</v>
      </c>
      <c r="AL43" s="45">
        <f>Calculations!S16</f>
        <v>0</v>
      </c>
      <c r="AM43" s="45">
        <f>Calculations!V16</f>
        <v>0</v>
      </c>
      <c r="AN43" s="46" t="s">
        <v>50</v>
      </c>
      <c r="AO43" s="51">
        <v>1</v>
      </c>
      <c r="AP43" s="47" t="s">
        <v>81</v>
      </c>
      <c r="AQ43" s="52" t="s">
        <v>80</v>
      </c>
      <c r="AR43" s="52"/>
      <c r="AS43" s="44" t="s">
        <v>172</v>
      </c>
      <c r="AT43" s="44"/>
      <c r="AU43" s="44" t="s">
        <v>93</v>
      </c>
      <c r="AV43" s="44"/>
      <c r="AW43" s="44" t="s">
        <v>114</v>
      </c>
      <c r="AX43" s="43"/>
    </row>
    <row r="44" spans="2:50" ht="66.6" customHeight="1">
      <c r="B44" s="43">
        <f>Calculations!A17</f>
        <v>0</v>
      </c>
      <c r="C44" s="44" t="str">
        <f>Calculations!B17</f>
        <v>Ty Nant, Prestatyn</v>
      </c>
      <c r="D44" s="43" t="str">
        <f>Calculations!C17</f>
        <v>Employment</v>
      </c>
      <c r="E44" s="45">
        <f>Calculations!D17</f>
        <v>0.476798</v>
      </c>
      <c r="F44" s="45">
        <f>Calculations!H17</f>
        <v>0.476798</v>
      </c>
      <c r="G44" s="45">
        <f>Calculations!N17</f>
        <v>100</v>
      </c>
      <c r="H44" s="45">
        <f>Calculations!G17</f>
        <v>0</v>
      </c>
      <c r="I44" s="45">
        <f>Calculations!M17</f>
        <v>0</v>
      </c>
      <c r="J44" s="45">
        <f>Calculations!F17</f>
        <v>0</v>
      </c>
      <c r="K44" s="45">
        <f>Calculations!L17</f>
        <v>0</v>
      </c>
      <c r="L44" s="45">
        <f>Calculations!E17</f>
        <v>0</v>
      </c>
      <c r="M44" s="45">
        <f>Calculations!K17</f>
        <v>0</v>
      </c>
      <c r="N44" s="45">
        <f>Calculations!I17</f>
        <v>0</v>
      </c>
      <c r="O44" s="45">
        <f>Calculations!O17</f>
        <v>0</v>
      </c>
      <c r="P44" s="45">
        <f>Calculations!J17</f>
        <v>0</v>
      </c>
      <c r="Q44" s="45">
        <f>Calculations!P17</f>
        <v>0</v>
      </c>
      <c r="R44" s="45">
        <f>Calculations!W17</f>
        <v>0</v>
      </c>
      <c r="S44" s="45">
        <f>Calculations!Y17</f>
        <v>0</v>
      </c>
      <c r="T44" s="45">
        <f>Calculations!X17</f>
        <v>0</v>
      </c>
      <c r="U44" s="45">
        <f>Calculations!Z17</f>
        <v>0</v>
      </c>
      <c r="V44" s="45">
        <f>Calculations!AA17</f>
        <v>0</v>
      </c>
      <c r="W44" s="45">
        <f>Calculations!AC17</f>
        <v>0</v>
      </c>
      <c r="X44" s="45">
        <f>Calculations!AB17</f>
        <v>0</v>
      </c>
      <c r="Y44" s="45">
        <f>Calculations!AD17</f>
        <v>0</v>
      </c>
      <c r="Z44" s="45">
        <f>Calculations!AE17</f>
        <v>0</v>
      </c>
      <c r="AA44" s="45">
        <f>Calculations!AG17</f>
        <v>0</v>
      </c>
      <c r="AB44" s="45">
        <f>Calculations!AF17</f>
        <v>0</v>
      </c>
      <c r="AC44" s="45">
        <f>Calculations!AH17</f>
        <v>0</v>
      </c>
      <c r="AD44" s="45">
        <f>Calculations!AI17</f>
        <v>0</v>
      </c>
      <c r="AE44" s="45">
        <f>Calculations!AK17</f>
        <v>0</v>
      </c>
      <c r="AF44" s="45">
        <f>Calculations!AJ17</f>
        <v>0</v>
      </c>
      <c r="AG44" s="45">
        <f>Calculations!AL17</f>
        <v>0</v>
      </c>
      <c r="AH44" s="45">
        <f>Calculations!Q17</f>
        <v>0</v>
      </c>
      <c r="AI44" s="45">
        <f>Calculations!T17</f>
        <v>0</v>
      </c>
      <c r="AJ44" s="45">
        <f>Calculations!R17</f>
        <v>0</v>
      </c>
      <c r="AK44" s="45">
        <f>Calculations!U17</f>
        <v>0</v>
      </c>
      <c r="AL44" s="45">
        <f>Calculations!S17</f>
        <v>0.0148985857988</v>
      </c>
      <c r="AM44" s="45">
        <f>Calculations!V17</f>
        <v>3.1247165044316465</v>
      </c>
      <c r="AN44" s="46" t="s">
        <v>50</v>
      </c>
      <c r="AO44" s="47">
        <v>1</v>
      </c>
      <c r="AP44" s="47" t="s">
        <v>81</v>
      </c>
      <c r="AQ44" s="52" t="s">
        <v>80</v>
      </c>
      <c r="AR44" s="52"/>
      <c r="AS44" s="44" t="s">
        <v>172</v>
      </c>
      <c r="AT44" s="44"/>
      <c r="AU44" s="44" t="s">
        <v>93</v>
      </c>
      <c r="AV44" s="44" t="s">
        <v>113</v>
      </c>
      <c r="AW44" s="44" t="s">
        <v>114</v>
      </c>
      <c r="AX44" s="44"/>
    </row>
    <row r="45" spans="2:50" ht="48.6" customHeight="1">
      <c r="B45" s="43">
        <f>Calculations!A18</f>
        <v>0</v>
      </c>
      <c r="C45" s="44" t="str">
        <f>Calculations!B18</f>
        <v>Adjoining Glan Fyddion Estate, Dyserth</v>
      </c>
      <c r="D45" s="43" t="str">
        <f>Calculations!C18</f>
        <v>Housing</v>
      </c>
      <c r="E45" s="45">
        <f>Calculations!D18</f>
        <v>3.46176</v>
      </c>
      <c r="F45" s="45">
        <f>Calculations!H18</f>
        <v>3.46176</v>
      </c>
      <c r="G45" s="45">
        <f>Calculations!N18</f>
        <v>100</v>
      </c>
      <c r="H45" s="45">
        <f>Calculations!G18</f>
        <v>0</v>
      </c>
      <c r="I45" s="45">
        <f>Calculations!M18</f>
        <v>0</v>
      </c>
      <c r="J45" s="45">
        <f>Calculations!F18</f>
        <v>0</v>
      </c>
      <c r="K45" s="45">
        <f>Calculations!L18</f>
        <v>0</v>
      </c>
      <c r="L45" s="45">
        <f>Calculations!E18</f>
        <v>0</v>
      </c>
      <c r="M45" s="45">
        <f>Calculations!K18</f>
        <v>0</v>
      </c>
      <c r="N45" s="45">
        <f>Calculations!I18</f>
        <v>0</v>
      </c>
      <c r="O45" s="45">
        <f>Calculations!O18</f>
        <v>0</v>
      </c>
      <c r="P45" s="45">
        <f>Calculations!J18</f>
        <v>0</v>
      </c>
      <c r="Q45" s="45">
        <f>Calculations!P18</f>
        <v>0</v>
      </c>
      <c r="R45" s="45">
        <f>Calculations!W18</f>
        <v>0</v>
      </c>
      <c r="S45" s="45">
        <f>Calculations!Y18</f>
        <v>0</v>
      </c>
      <c r="T45" s="45">
        <f>Calculations!X18</f>
        <v>0</v>
      </c>
      <c r="U45" s="45">
        <f>Calculations!Z18</f>
        <v>0</v>
      </c>
      <c r="V45" s="45">
        <f>Calculations!AA18</f>
        <v>0</v>
      </c>
      <c r="W45" s="45">
        <f>Calculations!AC18</f>
        <v>0</v>
      </c>
      <c r="X45" s="45">
        <f>Calculations!AB18</f>
        <v>0</v>
      </c>
      <c r="Y45" s="45">
        <f>Calculations!AD18</f>
        <v>0</v>
      </c>
      <c r="Z45" s="45">
        <f>Calculations!AE18</f>
        <v>0</v>
      </c>
      <c r="AA45" s="45">
        <f>Calculations!AG18</f>
        <v>0</v>
      </c>
      <c r="AB45" s="45">
        <f>Calculations!AF18</f>
        <v>0</v>
      </c>
      <c r="AC45" s="45">
        <f>Calculations!AH18</f>
        <v>0</v>
      </c>
      <c r="AD45" s="45">
        <f>Calculations!AI18</f>
        <v>0</v>
      </c>
      <c r="AE45" s="45">
        <f>Calculations!AK18</f>
        <v>0</v>
      </c>
      <c r="AF45" s="45">
        <f>Calculations!AJ18</f>
        <v>0</v>
      </c>
      <c r="AG45" s="45">
        <f>Calculations!AL18</f>
        <v>0</v>
      </c>
      <c r="AH45" s="45">
        <f>Calculations!Q18</f>
        <v>0</v>
      </c>
      <c r="AI45" s="45">
        <f>Calculations!T18</f>
        <v>0</v>
      </c>
      <c r="AJ45" s="45">
        <f>Calculations!R18</f>
        <v>0</v>
      </c>
      <c r="AK45" s="45">
        <f>Calculations!U18</f>
        <v>0</v>
      </c>
      <c r="AL45" s="45">
        <f>Calculations!S18</f>
        <v>0.00288251495284</v>
      </c>
      <c r="AM45" s="45">
        <f>Calculations!V18</f>
        <v>0.083267325084350155</v>
      </c>
      <c r="AN45" s="46" t="s">
        <v>50</v>
      </c>
      <c r="AO45" s="47">
        <v>1</v>
      </c>
      <c r="AP45" s="47" t="s">
        <v>79</v>
      </c>
      <c r="AQ45" s="52" t="s">
        <v>80</v>
      </c>
      <c r="AR45" s="52"/>
      <c r="AS45" s="44" t="s">
        <v>172</v>
      </c>
      <c r="AT45" s="44"/>
      <c r="AU45" s="44" t="s">
        <v>180</v>
      </c>
      <c r="AV45" s="44" t="s">
        <v>113</v>
      </c>
      <c r="AW45" s="44"/>
      <c r="AX45" s="43"/>
    </row>
    <row r="46" spans="2:50" ht="61.9" customHeight="1">
      <c r="B46" s="43">
        <f>Calculations!A19</f>
        <v>0</v>
      </c>
      <c r="C46" s="44" t="str">
        <f>Calculations!B19</f>
        <v>HM Stanley Hospital, St Asaph</v>
      </c>
      <c r="D46" s="43" t="str">
        <f>Calculations!C19</f>
        <v>Mixed use</v>
      </c>
      <c r="E46" s="45">
        <f>Calculations!D19</f>
        <v>10.0838003</v>
      </c>
      <c r="F46" s="45">
        <f>Calculations!H19</f>
        <v>10.0838003</v>
      </c>
      <c r="G46" s="45">
        <f>Calculations!N19</f>
        <v>100</v>
      </c>
      <c r="H46" s="45">
        <f>Calculations!G19</f>
        <v>0</v>
      </c>
      <c r="I46" s="45">
        <f>Calculations!M19</f>
        <v>0</v>
      </c>
      <c r="J46" s="45">
        <f>Calculations!F19</f>
        <v>0</v>
      </c>
      <c r="K46" s="45">
        <f>Calculations!L19</f>
        <v>0</v>
      </c>
      <c r="L46" s="45">
        <f>Calculations!E19</f>
        <v>0</v>
      </c>
      <c r="M46" s="45">
        <f>Calculations!K19</f>
        <v>0</v>
      </c>
      <c r="N46" s="45">
        <f>Calculations!I19</f>
        <v>0</v>
      </c>
      <c r="O46" s="45">
        <f>Calculations!O19</f>
        <v>0</v>
      </c>
      <c r="P46" s="45">
        <f>Calculations!J19</f>
        <v>0</v>
      </c>
      <c r="Q46" s="45">
        <f>Calculations!P19</f>
        <v>0</v>
      </c>
      <c r="R46" s="45">
        <f>Calculations!W19</f>
        <v>0</v>
      </c>
      <c r="S46" s="45">
        <f>Calculations!Y19</f>
        <v>0</v>
      </c>
      <c r="T46" s="45">
        <f>Calculations!X19</f>
        <v>0</v>
      </c>
      <c r="U46" s="45">
        <f>Calculations!Z19</f>
        <v>0</v>
      </c>
      <c r="V46" s="45">
        <f>Calculations!AA19</f>
        <v>0</v>
      </c>
      <c r="W46" s="45">
        <f>Calculations!AC19</f>
        <v>0</v>
      </c>
      <c r="X46" s="45">
        <f>Calculations!AB19</f>
        <v>0</v>
      </c>
      <c r="Y46" s="45">
        <f>Calculations!AD19</f>
        <v>0</v>
      </c>
      <c r="Z46" s="45">
        <f>Calculations!AE19</f>
        <v>0</v>
      </c>
      <c r="AA46" s="45">
        <f>Calculations!AG19</f>
        <v>0</v>
      </c>
      <c r="AB46" s="45">
        <f>Calculations!AF19</f>
        <v>0</v>
      </c>
      <c r="AC46" s="45">
        <f>Calculations!AH19</f>
        <v>0</v>
      </c>
      <c r="AD46" s="45">
        <f>Calculations!AI19</f>
        <v>0</v>
      </c>
      <c r="AE46" s="45">
        <f>Calculations!AK19</f>
        <v>0</v>
      </c>
      <c r="AF46" s="45">
        <f>Calculations!AJ19</f>
        <v>0</v>
      </c>
      <c r="AG46" s="45">
        <f>Calculations!AL19</f>
        <v>0</v>
      </c>
      <c r="AH46" s="45">
        <f>Calculations!Q19</f>
        <v>0.0598481325144</v>
      </c>
      <c r="AI46" s="45">
        <f>Calculations!T19</f>
        <v>0.59350771270628988</v>
      </c>
      <c r="AJ46" s="45">
        <f>Calculations!R19</f>
        <v>0.0240032735776</v>
      </c>
      <c r="AK46" s="45">
        <f>Calculations!U19</f>
        <v>0.23803797044255232</v>
      </c>
      <c r="AL46" s="45">
        <f>Calculations!S19</f>
        <v>0.258201436889</v>
      </c>
      <c r="AM46" s="45">
        <f>Calculations!V19</f>
        <v>2.5605568258724833</v>
      </c>
      <c r="AN46" s="46" t="s">
        <v>50</v>
      </c>
      <c r="AO46" s="47">
        <v>1</v>
      </c>
      <c r="AP46" s="47" t="s">
        <v>81</v>
      </c>
      <c r="AQ46" s="52" t="s">
        <v>80</v>
      </c>
      <c r="AR46" s="52"/>
      <c r="AS46" s="44" t="s">
        <v>172</v>
      </c>
      <c r="AT46" s="44"/>
      <c r="AU46" s="44" t="s">
        <v>96</v>
      </c>
      <c r="AV46" s="44" t="s">
        <v>113</v>
      </c>
      <c r="AW46" s="44" t="s">
        <v>114</v>
      </c>
      <c r="AX46" s="43"/>
    </row>
    <row r="47" spans="2:50" ht="102">
      <c r="B47" s="43">
        <f>Calculations!A20</f>
        <v>0</v>
      </c>
      <c r="C47" s="44" t="str">
        <f>Calculations!B20</f>
        <v>Warren Drive, Prestatyn</v>
      </c>
      <c r="D47" s="43" t="str">
        <f>Calculations!C20</f>
        <v>Employment</v>
      </c>
      <c r="E47" s="45">
        <f>Calculations!D20</f>
        <v>4.1062498</v>
      </c>
      <c r="F47" s="45">
        <f>Calculations!H20</f>
        <v>2.5867799999801377E-06</v>
      </c>
      <c r="G47" s="45">
        <f>Calculations!N20</f>
        <v>6.2996167451384428E-05</v>
      </c>
      <c r="H47" s="45">
        <f>Calculations!G20</f>
        <v>0</v>
      </c>
      <c r="I47" s="45">
        <f>Calculations!M20</f>
        <v>0</v>
      </c>
      <c r="J47" s="45">
        <f>Calculations!F20</f>
        <v>4.10624721322</v>
      </c>
      <c r="K47" s="45">
        <f>Calculations!L20</f>
        <v>99.999937003832557</v>
      </c>
      <c r="L47" s="45">
        <f>Calculations!E20</f>
        <v>0</v>
      </c>
      <c r="M47" s="45">
        <f>Calculations!K20</f>
        <v>0</v>
      </c>
      <c r="N47" s="45">
        <f>Calculations!I20</f>
        <v>0.0685367915707</v>
      </c>
      <c r="O47" s="45">
        <f>Calculations!O20</f>
        <v>1.6690848075219391</v>
      </c>
      <c r="P47" s="45">
        <f>Calculations!J20</f>
        <v>4.03771055556</v>
      </c>
      <c r="Q47" s="45">
        <f>Calculations!P20</f>
        <v>98.330855457454163</v>
      </c>
      <c r="R47" s="45">
        <f>Calculations!W20</f>
        <v>3.68055074937</v>
      </c>
      <c r="S47" s="45">
        <f>Calculations!Y20</f>
        <v>89.632899327508042</v>
      </c>
      <c r="T47" s="45">
        <f>Calculations!X20</f>
        <v>0.198521765098</v>
      </c>
      <c r="U47" s="45">
        <f>Calculations!Z20</f>
        <v>4.8346246518660418</v>
      </c>
      <c r="V47" s="45">
        <f>Calculations!AA20</f>
        <v>0</v>
      </c>
      <c r="W47" s="45">
        <f>Calculations!AC20</f>
        <v>0</v>
      </c>
      <c r="X47" s="45">
        <f>Calculations!AB20</f>
        <v>0</v>
      </c>
      <c r="Y47" s="45">
        <f>Calculations!AD20</f>
        <v>0</v>
      </c>
      <c r="Z47" s="45">
        <f>Calculations!AE20</f>
        <v>0</v>
      </c>
      <c r="AA47" s="45">
        <f>Calculations!AG20</f>
        <v>0</v>
      </c>
      <c r="AB47" s="45">
        <f>Calculations!AF20</f>
        <v>0</v>
      </c>
      <c r="AC47" s="45">
        <f>Calculations!AH20</f>
        <v>0</v>
      </c>
      <c r="AD47" s="45">
        <f>Calculations!AI20</f>
        <v>0</v>
      </c>
      <c r="AE47" s="45">
        <f>Calculations!AK20</f>
        <v>0</v>
      </c>
      <c r="AF47" s="45">
        <f>Calculations!AJ20</f>
        <v>0</v>
      </c>
      <c r="AG47" s="45">
        <f>Calculations!AL20</f>
        <v>0</v>
      </c>
      <c r="AH47" s="45">
        <f>Calculations!Q20</f>
        <v>0.0115999999987</v>
      </c>
      <c r="AI47" s="45">
        <f>Calculations!T20</f>
        <v>0.28249620855263113</v>
      </c>
      <c r="AJ47" s="45">
        <f>Calculations!R20</f>
        <v>0.0272</v>
      </c>
      <c r="AK47" s="45">
        <f>Calculations!U20</f>
        <v>0.66240490288730125</v>
      </c>
      <c r="AL47" s="45">
        <f>Calculations!S20</f>
        <v>0.233825542537</v>
      </c>
      <c r="AM47" s="45">
        <f>Calculations!V20</f>
        <v>5.6943818307644127</v>
      </c>
      <c r="AN47" s="46" t="s">
        <v>50</v>
      </c>
      <c r="AO47" s="47">
        <v>5</v>
      </c>
      <c r="AP47" s="47" t="s">
        <v>79</v>
      </c>
      <c r="AQ47" s="48" t="s">
        <v>95</v>
      </c>
      <c r="AR47" s="44" t="s">
        <v>173</v>
      </c>
      <c r="AS47" s="44" t="s">
        <v>127</v>
      </c>
      <c r="AT47" s="44" t="s">
        <v>128</v>
      </c>
      <c r="AU47" s="44" t="s">
        <v>97</v>
      </c>
      <c r="AV47" s="44" t="s">
        <v>109</v>
      </c>
      <c r="AW47" s="44" t="s">
        <v>178</v>
      </c>
      <c r="AX47" s="44" t="s">
        <v>170</v>
      </c>
    </row>
    <row r="48" spans="2:50" ht="58.9" customHeight="1">
      <c r="B48" s="43">
        <f>Calculations!A21</f>
        <v>0</v>
      </c>
      <c r="C48" s="44" t="str">
        <f>Calculations!B21</f>
        <v>Midnant farmstead, Prestatyn</v>
      </c>
      <c r="D48" s="43" t="str">
        <f>Calculations!C21</f>
        <v>Housing</v>
      </c>
      <c r="E48" s="45">
        <f>Calculations!D21</f>
        <v>1.86931</v>
      </c>
      <c r="F48" s="45">
        <f>Calculations!H21</f>
        <v>1.86931</v>
      </c>
      <c r="G48" s="45">
        <f>Calculations!N21</f>
        <v>100</v>
      </c>
      <c r="H48" s="45">
        <f>Calculations!G21</f>
        <v>0</v>
      </c>
      <c r="I48" s="45">
        <f>Calculations!M21</f>
        <v>0</v>
      </c>
      <c r="J48" s="45">
        <f>Calculations!F21</f>
        <v>0</v>
      </c>
      <c r="K48" s="45">
        <f>Calculations!L21</f>
        <v>0</v>
      </c>
      <c r="L48" s="45">
        <f>Calculations!E21</f>
        <v>0</v>
      </c>
      <c r="M48" s="45">
        <f>Calculations!K21</f>
        <v>0</v>
      </c>
      <c r="N48" s="45">
        <f>Calculations!I21</f>
        <v>0</v>
      </c>
      <c r="O48" s="45">
        <f>Calculations!O21</f>
        <v>0</v>
      </c>
      <c r="P48" s="45">
        <f>Calculations!J21</f>
        <v>0</v>
      </c>
      <c r="Q48" s="45">
        <f>Calculations!P21</f>
        <v>0</v>
      </c>
      <c r="R48" s="45">
        <f>Calculations!W21</f>
        <v>0</v>
      </c>
      <c r="S48" s="45">
        <f>Calculations!Y21</f>
        <v>0</v>
      </c>
      <c r="T48" s="45">
        <f>Calculations!X21</f>
        <v>0</v>
      </c>
      <c r="U48" s="45">
        <f>Calculations!Z21</f>
        <v>0</v>
      </c>
      <c r="V48" s="45">
        <f>Calculations!AA21</f>
        <v>0</v>
      </c>
      <c r="W48" s="45">
        <f>Calculations!AC21</f>
        <v>0</v>
      </c>
      <c r="X48" s="45">
        <f>Calculations!AB21</f>
        <v>0</v>
      </c>
      <c r="Y48" s="45">
        <f>Calculations!AD21</f>
        <v>0</v>
      </c>
      <c r="Z48" s="45">
        <f>Calculations!AE21</f>
        <v>0</v>
      </c>
      <c r="AA48" s="45">
        <f>Calculations!AG21</f>
        <v>0</v>
      </c>
      <c r="AB48" s="45">
        <f>Calculations!AF21</f>
        <v>0</v>
      </c>
      <c r="AC48" s="45">
        <f>Calculations!AH21</f>
        <v>0</v>
      </c>
      <c r="AD48" s="45">
        <f>Calculations!AI21</f>
        <v>0</v>
      </c>
      <c r="AE48" s="45">
        <f>Calculations!AK21</f>
        <v>0</v>
      </c>
      <c r="AF48" s="45">
        <f>Calculations!AJ21</f>
        <v>0</v>
      </c>
      <c r="AG48" s="45">
        <f>Calculations!AL21</f>
        <v>0</v>
      </c>
      <c r="AH48" s="45">
        <f>Calculations!Q21</f>
        <v>0</v>
      </c>
      <c r="AI48" s="45">
        <f>Calculations!T21</f>
        <v>0</v>
      </c>
      <c r="AJ48" s="45">
        <f>Calculations!R21</f>
        <v>0.0127928625474</v>
      </c>
      <c r="AK48" s="45">
        <f>Calculations!U21</f>
        <v>0.68436281555226264</v>
      </c>
      <c r="AL48" s="45">
        <f>Calculations!S21</f>
        <v>0.0563679815889</v>
      </c>
      <c r="AM48" s="45">
        <f>Calculations!V21</f>
        <v>3.0154432164221023</v>
      </c>
      <c r="AN48" s="46" t="s">
        <v>50</v>
      </c>
      <c r="AO48" s="51">
        <v>1</v>
      </c>
      <c r="AP48" s="47" t="s">
        <v>81</v>
      </c>
      <c r="AQ48" s="52" t="s">
        <v>80</v>
      </c>
      <c r="AR48" s="52"/>
      <c r="AS48" s="44" t="s">
        <v>172</v>
      </c>
      <c r="AT48" s="44"/>
      <c r="AU48" s="44" t="s">
        <v>96</v>
      </c>
      <c r="AV48" s="44" t="s">
        <v>113</v>
      </c>
      <c r="AW48" s="44" t="s">
        <v>114</v>
      </c>
      <c r="AX48" s="43"/>
    </row>
    <row r="49" spans="2:50" ht="70.15" customHeight="1">
      <c r="B49" s="43">
        <f>Calculations!A22</f>
        <v>0</v>
      </c>
      <c r="C49" s="44" t="str">
        <f>Calculations!B22</f>
        <v>Land off Eglwys Wen, Denbigh</v>
      </c>
      <c r="D49" s="43" t="str">
        <f>Calculations!C22</f>
        <v>Housing</v>
      </c>
      <c r="E49" s="45">
        <f>Calculations!D22</f>
        <v>2.9166801</v>
      </c>
      <c r="F49" s="45">
        <f>Calculations!H22</f>
        <v>2.9166801</v>
      </c>
      <c r="G49" s="45">
        <f>Calculations!N22</f>
        <v>100</v>
      </c>
      <c r="H49" s="45">
        <f>Calculations!G22</f>
        <v>0</v>
      </c>
      <c r="I49" s="45">
        <f>Calculations!M22</f>
        <v>0</v>
      </c>
      <c r="J49" s="45">
        <f>Calculations!F22</f>
        <v>0</v>
      </c>
      <c r="K49" s="45">
        <f>Calculations!L22</f>
        <v>0</v>
      </c>
      <c r="L49" s="45">
        <f>Calculations!E22</f>
        <v>0</v>
      </c>
      <c r="M49" s="45">
        <f>Calculations!K22</f>
        <v>0</v>
      </c>
      <c r="N49" s="45">
        <f>Calculations!I22</f>
        <v>0</v>
      </c>
      <c r="O49" s="45">
        <f>Calculations!O22</f>
        <v>0</v>
      </c>
      <c r="P49" s="45">
        <f>Calculations!J22</f>
        <v>0</v>
      </c>
      <c r="Q49" s="45">
        <f>Calculations!P22</f>
        <v>0</v>
      </c>
      <c r="R49" s="45">
        <f>Calculations!W22</f>
        <v>0</v>
      </c>
      <c r="S49" s="45">
        <f>Calculations!Y22</f>
        <v>0</v>
      </c>
      <c r="T49" s="45">
        <f>Calculations!X22</f>
        <v>0</v>
      </c>
      <c r="U49" s="45">
        <f>Calculations!Z22</f>
        <v>0</v>
      </c>
      <c r="V49" s="45">
        <f>Calculations!AA22</f>
        <v>0</v>
      </c>
      <c r="W49" s="45">
        <f>Calculations!AC22</f>
        <v>0</v>
      </c>
      <c r="X49" s="45">
        <f>Calculations!AB22</f>
        <v>0</v>
      </c>
      <c r="Y49" s="45">
        <f>Calculations!AD22</f>
        <v>0</v>
      </c>
      <c r="Z49" s="45">
        <f>Calculations!AE22</f>
        <v>0</v>
      </c>
      <c r="AA49" s="45">
        <f>Calculations!AG22</f>
        <v>0</v>
      </c>
      <c r="AB49" s="45">
        <f>Calculations!AF22</f>
        <v>0</v>
      </c>
      <c r="AC49" s="45">
        <f>Calculations!AH22</f>
        <v>0</v>
      </c>
      <c r="AD49" s="45">
        <f>Calculations!AI22</f>
        <v>0</v>
      </c>
      <c r="AE49" s="45">
        <f>Calculations!AK22</f>
        <v>0</v>
      </c>
      <c r="AF49" s="45">
        <f>Calculations!AJ22</f>
        <v>0</v>
      </c>
      <c r="AG49" s="45">
        <f>Calculations!AL22</f>
        <v>0</v>
      </c>
      <c r="AH49" s="45">
        <f>Calculations!Q22</f>
        <v>0</v>
      </c>
      <c r="AI49" s="45">
        <f>Calculations!T22</f>
        <v>0</v>
      </c>
      <c r="AJ49" s="45">
        <f>Calculations!R22</f>
        <v>0</v>
      </c>
      <c r="AK49" s="45">
        <f>Calculations!U22</f>
        <v>0</v>
      </c>
      <c r="AL49" s="45">
        <f>Calculations!S22</f>
        <v>0.0813790707164</v>
      </c>
      <c r="AM49" s="45">
        <f>Calculations!V22</f>
        <v>2.7901267168929498</v>
      </c>
      <c r="AN49" s="46" t="s">
        <v>50</v>
      </c>
      <c r="AO49" s="47">
        <v>1</v>
      </c>
      <c r="AP49" s="47" t="s">
        <v>81</v>
      </c>
      <c r="AQ49" s="52" t="s">
        <v>80</v>
      </c>
      <c r="AR49" s="52"/>
      <c r="AS49" s="44" t="s">
        <v>172</v>
      </c>
      <c r="AT49" s="44"/>
      <c r="AU49" s="44" t="s">
        <v>93</v>
      </c>
      <c r="AV49" s="44" t="s">
        <v>113</v>
      </c>
      <c r="AW49" s="44" t="s">
        <v>114</v>
      </c>
      <c r="AX49" s="43"/>
    </row>
    <row r="50" spans="2:50" ht="64.9" customHeight="1">
      <c r="B50" s="43">
        <f>Calculations!A23</f>
        <v>0</v>
      </c>
      <c r="C50" s="44" t="str">
        <f>Calculations!B23</f>
        <v>Land between old and new Ruthin Road, Denbigh</v>
      </c>
      <c r="D50" s="43" t="str">
        <f>Calculations!C23</f>
        <v>Housing</v>
      </c>
      <c r="E50" s="45">
        <f>Calculations!D23</f>
        <v>2.1020501</v>
      </c>
      <c r="F50" s="45">
        <f>Calculations!H23</f>
        <v>2.1020501</v>
      </c>
      <c r="G50" s="45">
        <f>Calculations!N23</f>
        <v>100</v>
      </c>
      <c r="H50" s="45">
        <f>Calculations!G23</f>
        <v>0</v>
      </c>
      <c r="I50" s="45">
        <f>Calculations!M23</f>
        <v>0</v>
      </c>
      <c r="J50" s="45">
        <f>Calculations!F23</f>
        <v>0</v>
      </c>
      <c r="K50" s="45">
        <f>Calculations!L23</f>
        <v>0</v>
      </c>
      <c r="L50" s="45">
        <f>Calculations!E23</f>
        <v>0</v>
      </c>
      <c r="M50" s="45">
        <f>Calculations!K23</f>
        <v>0</v>
      </c>
      <c r="N50" s="45">
        <f>Calculations!I23</f>
        <v>0</v>
      </c>
      <c r="O50" s="45">
        <f>Calculations!O23</f>
        <v>0</v>
      </c>
      <c r="P50" s="45">
        <f>Calculations!J23</f>
        <v>0</v>
      </c>
      <c r="Q50" s="45">
        <f>Calculations!P23</f>
        <v>0</v>
      </c>
      <c r="R50" s="45">
        <f>Calculations!W23</f>
        <v>0</v>
      </c>
      <c r="S50" s="45">
        <f>Calculations!Y23</f>
        <v>0</v>
      </c>
      <c r="T50" s="45">
        <f>Calculations!X23</f>
        <v>0</v>
      </c>
      <c r="U50" s="45">
        <f>Calculations!Z23</f>
        <v>0</v>
      </c>
      <c r="V50" s="45">
        <f>Calculations!AA23</f>
        <v>0</v>
      </c>
      <c r="W50" s="45">
        <f>Calculations!AC23</f>
        <v>0</v>
      </c>
      <c r="X50" s="45">
        <f>Calculations!AB23</f>
        <v>0</v>
      </c>
      <c r="Y50" s="45">
        <f>Calculations!AD23</f>
        <v>0</v>
      </c>
      <c r="Z50" s="45">
        <f>Calculations!AE23</f>
        <v>0</v>
      </c>
      <c r="AA50" s="45">
        <f>Calculations!AG23</f>
        <v>0</v>
      </c>
      <c r="AB50" s="45">
        <f>Calculations!AF23</f>
        <v>0</v>
      </c>
      <c r="AC50" s="45">
        <f>Calculations!AH23</f>
        <v>0</v>
      </c>
      <c r="AD50" s="45">
        <f>Calculations!AI23</f>
        <v>0</v>
      </c>
      <c r="AE50" s="45">
        <f>Calculations!AK23</f>
        <v>0</v>
      </c>
      <c r="AF50" s="45">
        <f>Calculations!AJ23</f>
        <v>0</v>
      </c>
      <c r="AG50" s="45">
        <f>Calculations!AL23</f>
        <v>0</v>
      </c>
      <c r="AH50" s="45">
        <f>Calculations!Q23</f>
        <v>0</v>
      </c>
      <c r="AI50" s="45">
        <f>Calculations!T23</f>
        <v>0</v>
      </c>
      <c r="AJ50" s="45">
        <f>Calculations!R23</f>
        <v>0</v>
      </c>
      <c r="AK50" s="45">
        <f>Calculations!U23</f>
        <v>0</v>
      </c>
      <c r="AL50" s="45">
        <f>Calculations!S23</f>
        <v>0.117538094042</v>
      </c>
      <c r="AM50" s="45">
        <f>Calculations!V23</f>
        <v>5.5915933707764616</v>
      </c>
      <c r="AN50" s="46" t="s">
        <v>50</v>
      </c>
      <c r="AO50" s="47">
        <v>1</v>
      </c>
      <c r="AP50" s="47" t="s">
        <v>81</v>
      </c>
      <c r="AQ50" s="52" t="s">
        <v>80</v>
      </c>
      <c r="AR50" s="52"/>
      <c r="AS50" s="44" t="s">
        <v>172</v>
      </c>
      <c r="AT50" s="44"/>
      <c r="AU50" s="44" t="s">
        <v>96</v>
      </c>
      <c r="AV50" s="44" t="s">
        <v>113</v>
      </c>
      <c r="AW50" s="44" t="s">
        <v>114</v>
      </c>
      <c r="AX50" s="43"/>
    </row>
    <row r="51" spans="2:50" ht="63.75">
      <c r="B51" s="43">
        <f>Calculations!A24</f>
        <v>0</v>
      </c>
      <c r="C51" s="44" t="str">
        <f>Calculations!B24</f>
        <v>Glasdir (phase 2), Ruthin</v>
      </c>
      <c r="D51" s="43" t="str">
        <f>Calculations!C24</f>
        <v>Housing</v>
      </c>
      <c r="E51" s="45">
        <f>Calculations!D24</f>
        <v>6.2613201</v>
      </c>
      <c r="F51" s="45">
        <f>Calculations!H24</f>
        <v>2.44877621594435</v>
      </c>
      <c r="G51" s="45">
        <f>Calculations!N24</f>
        <v>39.109583551627559</v>
      </c>
      <c r="H51" s="45">
        <f>Calculations!G24</f>
        <v>2.793386</v>
      </c>
      <c r="I51" s="45">
        <f>Calculations!M24</f>
        <v>44.61337154763897</v>
      </c>
      <c r="J51" s="45">
        <f>Calculations!F24</f>
        <v>1.014258</v>
      </c>
      <c r="K51" s="45">
        <f>Calculations!L24</f>
        <v>16.198788495097066</v>
      </c>
      <c r="L51" s="45">
        <f>Calculations!E24</f>
        <v>0.00489988405565</v>
      </c>
      <c r="M51" s="45">
        <f>Calculations!K24</f>
        <v>0.078256405636408857</v>
      </c>
      <c r="N51" s="45">
        <f>Calculations!I24</f>
        <v>0.513112964378</v>
      </c>
      <c r="O51" s="45">
        <f>Calculations!O24</f>
        <v>8.1949645790829315</v>
      </c>
      <c r="P51" s="45">
        <f>Calculations!J24</f>
        <v>0.50213675636</v>
      </c>
      <c r="Q51" s="45">
        <f>Calculations!P24</f>
        <v>8.0196627602540236</v>
      </c>
      <c r="R51" s="45">
        <f>Calculations!W24</f>
        <v>0</v>
      </c>
      <c r="S51" s="45">
        <f>Calculations!Y24</f>
        <v>0</v>
      </c>
      <c r="T51" s="45">
        <f>Calculations!X24</f>
        <v>0</v>
      </c>
      <c r="U51" s="45">
        <f>Calculations!Z24</f>
        <v>0</v>
      </c>
      <c r="V51" s="45">
        <f>Calculations!AA24</f>
        <v>0</v>
      </c>
      <c r="W51" s="45">
        <f>Calculations!AC24</f>
        <v>0</v>
      </c>
      <c r="X51" s="45">
        <f>Calculations!AB24</f>
        <v>0</v>
      </c>
      <c r="Y51" s="45">
        <f>Calculations!AD24</f>
        <v>0</v>
      </c>
      <c r="Z51" s="45">
        <f>Calculations!AE24</f>
        <v>0</v>
      </c>
      <c r="AA51" s="45">
        <f>Calculations!AG24</f>
        <v>0</v>
      </c>
      <c r="AB51" s="45">
        <f>Calculations!AF24</f>
        <v>0</v>
      </c>
      <c r="AC51" s="45">
        <f>Calculations!AH24</f>
        <v>0</v>
      </c>
      <c r="AD51" s="45">
        <f>Calculations!AI24</f>
        <v>0</v>
      </c>
      <c r="AE51" s="45">
        <f>Calculations!AK24</f>
        <v>0</v>
      </c>
      <c r="AF51" s="45">
        <f>Calculations!AJ24</f>
        <v>0</v>
      </c>
      <c r="AG51" s="45">
        <f>Calculations!AL24</f>
        <v>0</v>
      </c>
      <c r="AH51" s="45">
        <f>Calculations!Q24</f>
        <v>0.206556532284</v>
      </c>
      <c r="AI51" s="45">
        <f>Calculations!T24</f>
        <v>3.298929442754412</v>
      </c>
      <c r="AJ51" s="45">
        <f>Calculations!R24</f>
        <v>0.342636169823</v>
      </c>
      <c r="AK51" s="45">
        <f>Calculations!U24</f>
        <v>5.4722672591519483</v>
      </c>
      <c r="AL51" s="45">
        <f>Calculations!S24</f>
        <v>0.403167259887</v>
      </c>
      <c r="AM51" s="45">
        <f>Calculations!V24</f>
        <v>6.4390137135298353</v>
      </c>
      <c r="AN51" s="46" t="s">
        <v>50</v>
      </c>
      <c r="AO51" s="47">
        <v>1</v>
      </c>
      <c r="AP51" s="47" t="s">
        <v>81</v>
      </c>
      <c r="AQ51" s="52" t="s">
        <v>80</v>
      </c>
      <c r="AR51" s="52"/>
      <c r="AS51" s="44" t="s">
        <v>172</v>
      </c>
      <c r="AT51" s="44"/>
      <c r="AU51" s="44" t="s">
        <v>98</v>
      </c>
      <c r="AV51" s="44" t="s">
        <v>109</v>
      </c>
      <c r="AW51" s="44" t="s">
        <v>167</v>
      </c>
      <c r="AX51" s="44" t="s">
        <v>171</v>
      </c>
    </row>
    <row r="52" spans="2:50" ht="64.9" customHeight="1">
      <c r="B52" s="43">
        <f>Calculations!A25</f>
        <v>0</v>
      </c>
      <c r="C52" s="44" t="str">
        <f>Calculations!B25</f>
        <v>Land rear of Bron y Clwyd, Llanfair DC</v>
      </c>
      <c r="D52" s="43" t="str">
        <f>Calculations!C25</f>
        <v>Housing</v>
      </c>
      <c r="E52" s="45">
        <f>Calculations!D25</f>
        <v>0.957309</v>
      </c>
      <c r="F52" s="45">
        <f>Calculations!H25</f>
        <v>0.957309</v>
      </c>
      <c r="G52" s="45">
        <f>Calculations!N25</f>
        <v>100</v>
      </c>
      <c r="H52" s="45">
        <f>Calculations!G25</f>
        <v>0</v>
      </c>
      <c r="I52" s="45">
        <f>Calculations!M25</f>
        <v>0</v>
      </c>
      <c r="J52" s="45">
        <f>Calculations!F25</f>
        <v>0</v>
      </c>
      <c r="K52" s="45">
        <f>Calculations!L25</f>
        <v>0</v>
      </c>
      <c r="L52" s="45">
        <f>Calculations!E25</f>
        <v>0</v>
      </c>
      <c r="M52" s="45">
        <f>Calculations!K25</f>
        <v>0</v>
      </c>
      <c r="N52" s="45">
        <f>Calculations!I25</f>
        <v>0</v>
      </c>
      <c r="O52" s="45">
        <f>Calculations!O25</f>
        <v>0</v>
      </c>
      <c r="P52" s="45">
        <f>Calculations!J25</f>
        <v>0</v>
      </c>
      <c r="Q52" s="45">
        <f>Calculations!P25</f>
        <v>0</v>
      </c>
      <c r="R52" s="45">
        <f>Calculations!W25</f>
        <v>0</v>
      </c>
      <c r="S52" s="45">
        <f>Calculations!Y25</f>
        <v>0</v>
      </c>
      <c r="T52" s="45">
        <f>Calculations!X25</f>
        <v>0</v>
      </c>
      <c r="U52" s="45">
        <f>Calculations!Z25</f>
        <v>0</v>
      </c>
      <c r="V52" s="45">
        <f>Calculations!AA25</f>
        <v>0</v>
      </c>
      <c r="W52" s="45">
        <f>Calculations!AC25</f>
        <v>0</v>
      </c>
      <c r="X52" s="45">
        <f>Calculations!AB25</f>
        <v>0</v>
      </c>
      <c r="Y52" s="45">
        <f>Calculations!AD25</f>
        <v>0</v>
      </c>
      <c r="Z52" s="45">
        <f>Calculations!AE25</f>
        <v>0</v>
      </c>
      <c r="AA52" s="45">
        <f>Calculations!AG25</f>
        <v>0</v>
      </c>
      <c r="AB52" s="45">
        <f>Calculations!AF25</f>
        <v>0</v>
      </c>
      <c r="AC52" s="45">
        <f>Calculations!AH25</f>
        <v>0</v>
      </c>
      <c r="AD52" s="45">
        <f>Calculations!AI25</f>
        <v>0</v>
      </c>
      <c r="AE52" s="45">
        <f>Calculations!AK25</f>
        <v>0</v>
      </c>
      <c r="AF52" s="45">
        <f>Calculations!AJ25</f>
        <v>0</v>
      </c>
      <c r="AG52" s="45">
        <f>Calculations!AL25</f>
        <v>0</v>
      </c>
      <c r="AH52" s="45">
        <f>Calculations!Q25</f>
        <v>0</v>
      </c>
      <c r="AI52" s="45">
        <f>Calculations!T25</f>
        <v>0</v>
      </c>
      <c r="AJ52" s="45">
        <f>Calculations!R25</f>
        <v>0</v>
      </c>
      <c r="AK52" s="45">
        <f>Calculations!U25</f>
        <v>0</v>
      </c>
      <c r="AL52" s="45">
        <f>Calculations!S25</f>
        <v>0.00420058713002</v>
      </c>
      <c r="AM52" s="45">
        <f>Calculations!V25</f>
        <v>0.43879114580767548</v>
      </c>
      <c r="AN52" s="46" t="s">
        <v>50</v>
      </c>
      <c r="AO52" s="47">
        <v>2</v>
      </c>
      <c r="AP52" s="47" t="s">
        <v>81</v>
      </c>
      <c r="AQ52" s="52" t="s">
        <v>80</v>
      </c>
      <c r="AR52" s="52"/>
      <c r="AS52" s="44" t="s">
        <v>172</v>
      </c>
      <c r="AT52" s="44"/>
      <c r="AU52" s="44" t="s">
        <v>96</v>
      </c>
      <c r="AV52" s="44" t="s">
        <v>113</v>
      </c>
      <c r="AW52" s="44" t="s">
        <v>120</v>
      </c>
      <c r="AX52" s="44" t="s">
        <v>137</v>
      </c>
    </row>
    <row r="53" spans="2:50" ht="69.6" customHeight="1">
      <c r="B53" s="43">
        <f>Calculations!A26</f>
        <v>0</v>
      </c>
      <c r="C53" s="44" t="str">
        <f>Calculations!B26</f>
        <v>Land rear of crossroads and Bron y Clwyd, Llanfair DC</v>
      </c>
      <c r="D53" s="43" t="str">
        <f>Calculations!C26</f>
        <v>Mixed use</v>
      </c>
      <c r="E53" s="45">
        <f>Calculations!D26</f>
        <v>1.72646</v>
      </c>
      <c r="F53" s="45">
        <f>Calculations!H26</f>
        <v>1.72646</v>
      </c>
      <c r="G53" s="45">
        <f>Calculations!N26</f>
        <v>100</v>
      </c>
      <c r="H53" s="45">
        <f>Calculations!G26</f>
        <v>0</v>
      </c>
      <c r="I53" s="45">
        <f>Calculations!M26</f>
        <v>0</v>
      </c>
      <c r="J53" s="45">
        <f>Calculations!F26</f>
        <v>0</v>
      </c>
      <c r="K53" s="45">
        <f>Calculations!L26</f>
        <v>0</v>
      </c>
      <c r="L53" s="45">
        <f>Calculations!E26</f>
        <v>0</v>
      </c>
      <c r="M53" s="45">
        <f>Calculations!K26</f>
        <v>0</v>
      </c>
      <c r="N53" s="45">
        <f>Calculations!I26</f>
        <v>0</v>
      </c>
      <c r="O53" s="45">
        <f>Calculations!O26</f>
        <v>0</v>
      </c>
      <c r="P53" s="45">
        <f>Calculations!J26</f>
        <v>0</v>
      </c>
      <c r="Q53" s="45">
        <f>Calculations!P26</f>
        <v>0</v>
      </c>
      <c r="R53" s="45">
        <f>Calculations!W26</f>
        <v>0</v>
      </c>
      <c r="S53" s="45">
        <f>Calculations!Y26</f>
        <v>0</v>
      </c>
      <c r="T53" s="45">
        <f>Calculations!X26</f>
        <v>0</v>
      </c>
      <c r="U53" s="45">
        <f>Calculations!Z26</f>
        <v>0</v>
      </c>
      <c r="V53" s="45">
        <f>Calculations!AA26</f>
        <v>0</v>
      </c>
      <c r="W53" s="45">
        <f>Calculations!AC26</f>
        <v>0</v>
      </c>
      <c r="X53" s="45">
        <f>Calculations!AB26</f>
        <v>0</v>
      </c>
      <c r="Y53" s="45">
        <f>Calculations!AD26</f>
        <v>0</v>
      </c>
      <c r="Z53" s="45">
        <f>Calculations!AE26</f>
        <v>0</v>
      </c>
      <c r="AA53" s="45">
        <f>Calculations!AG26</f>
        <v>0</v>
      </c>
      <c r="AB53" s="45">
        <f>Calculations!AF26</f>
        <v>0</v>
      </c>
      <c r="AC53" s="45">
        <f>Calculations!AH26</f>
        <v>0</v>
      </c>
      <c r="AD53" s="45">
        <f>Calculations!AI26</f>
        <v>0</v>
      </c>
      <c r="AE53" s="45">
        <f>Calculations!AK26</f>
        <v>0</v>
      </c>
      <c r="AF53" s="45">
        <f>Calculations!AJ26</f>
        <v>0</v>
      </c>
      <c r="AG53" s="45">
        <f>Calculations!AL26</f>
        <v>0</v>
      </c>
      <c r="AH53" s="45">
        <f>Calculations!Q26</f>
        <v>0</v>
      </c>
      <c r="AI53" s="45">
        <f>Calculations!T26</f>
        <v>0</v>
      </c>
      <c r="AJ53" s="45">
        <f>Calculations!R26</f>
        <v>0</v>
      </c>
      <c r="AK53" s="45">
        <f>Calculations!U26</f>
        <v>0</v>
      </c>
      <c r="AL53" s="45">
        <f>Calculations!S26</f>
        <v>0.082947006026</v>
      </c>
      <c r="AM53" s="45">
        <f>Calculations!V26</f>
        <v>4.8044557085597113</v>
      </c>
      <c r="AN53" s="46" t="s">
        <v>50</v>
      </c>
      <c r="AO53" s="51">
        <v>2</v>
      </c>
      <c r="AP53" s="47" t="s">
        <v>81</v>
      </c>
      <c r="AQ53" s="52" t="s">
        <v>80</v>
      </c>
      <c r="AR53" s="52"/>
      <c r="AS53" s="44" t="s">
        <v>172</v>
      </c>
      <c r="AT53" s="44"/>
      <c r="AU53" s="44" t="s">
        <v>93</v>
      </c>
      <c r="AV53" s="44" t="s">
        <v>113</v>
      </c>
      <c r="AW53" s="44" t="s">
        <v>120</v>
      </c>
      <c r="AX53" s="43" t="s">
        <v>138</v>
      </c>
    </row>
    <row r="54" spans="2:50" ht="64.15" customHeight="1">
      <c r="B54" s="43">
        <f>Calculations!A27</f>
        <v>0</v>
      </c>
      <c r="C54" s="44" t="str">
        <f>Calculations!B27</f>
        <v>Land north of Glasdir, Ruthin</v>
      </c>
      <c r="D54" s="43" t="str">
        <f>Calculations!C27</f>
        <v>Employment</v>
      </c>
      <c r="E54" s="45">
        <f>Calculations!D27</f>
        <v>49.014801</v>
      </c>
      <c r="F54" s="45">
        <f>Calculations!H27</f>
        <v>23.9138209290631</v>
      </c>
      <c r="G54" s="45">
        <f>Calculations!N27</f>
        <v>48.788978923046329</v>
      </c>
      <c r="H54" s="45">
        <f>Calculations!G27</f>
        <v>0</v>
      </c>
      <c r="I54" s="45">
        <f>Calculations!M27</f>
        <v>0</v>
      </c>
      <c r="J54" s="45">
        <f>Calculations!F27</f>
        <v>24.9109883363999</v>
      </c>
      <c r="K54" s="45">
        <f>Calculations!L27</f>
        <v>50.823399928523429</v>
      </c>
      <c r="L54" s="45">
        <f>Calculations!E27</f>
        <v>0.189991734537</v>
      </c>
      <c r="M54" s="45">
        <f>Calculations!K27</f>
        <v>0.38762114843024664</v>
      </c>
      <c r="N54" s="45">
        <f>Calculations!I27</f>
        <v>9.13677041877</v>
      </c>
      <c r="O54" s="45">
        <f>Calculations!O27</f>
        <v>18.640839567562463</v>
      </c>
      <c r="P54" s="45">
        <f>Calculations!J27</f>
        <v>15.9641900184</v>
      </c>
      <c r="Q54" s="45">
        <f>Calculations!P27</f>
        <v>32.570141452578781</v>
      </c>
      <c r="R54" s="45">
        <f>Calculations!W27</f>
        <v>0</v>
      </c>
      <c r="S54" s="45">
        <f>Calculations!Y27</f>
        <v>0</v>
      </c>
      <c r="T54" s="45">
        <f>Calculations!X27</f>
        <v>0</v>
      </c>
      <c r="U54" s="45">
        <f>Calculations!Z27</f>
        <v>0</v>
      </c>
      <c r="V54" s="45">
        <f>Calculations!AA27</f>
        <v>0</v>
      </c>
      <c r="W54" s="45">
        <f>Calculations!AC27</f>
        <v>0</v>
      </c>
      <c r="X54" s="45">
        <f>Calculations!AB27</f>
        <v>0</v>
      </c>
      <c r="Y54" s="45">
        <f>Calculations!AD27</f>
        <v>0</v>
      </c>
      <c r="Z54" s="45">
        <f>Calculations!AE27</f>
        <v>0</v>
      </c>
      <c r="AA54" s="45">
        <f>Calculations!AG27</f>
        <v>0</v>
      </c>
      <c r="AB54" s="45">
        <f>Calculations!AF27</f>
        <v>0</v>
      </c>
      <c r="AC54" s="45">
        <f>Calculations!AH27</f>
        <v>0</v>
      </c>
      <c r="AD54" s="45">
        <f>Calculations!AI27</f>
        <v>0</v>
      </c>
      <c r="AE54" s="45">
        <f>Calculations!AK27</f>
        <v>0</v>
      </c>
      <c r="AF54" s="45">
        <f>Calculations!AJ27</f>
        <v>0</v>
      </c>
      <c r="AG54" s="45">
        <f>Calculations!AL27</f>
        <v>0</v>
      </c>
      <c r="AH54" s="45">
        <f>Calculations!Q27</f>
        <v>1.23480928353</v>
      </c>
      <c r="AI54" s="45">
        <f>Calculations!T27</f>
        <v>2.5192579758306066</v>
      </c>
      <c r="AJ54" s="45">
        <f>Calculations!R27</f>
        <v>1.30270143401</v>
      </c>
      <c r="AK54" s="45">
        <f>Calculations!U27</f>
        <v>2.657771545395033</v>
      </c>
      <c r="AL54" s="45">
        <f>Calculations!S27</f>
        <v>8.78516933306</v>
      </c>
      <c r="AM54" s="45">
        <f>Calculations!V27</f>
        <v>17.923503010978255</v>
      </c>
      <c r="AN54" s="46" t="s">
        <v>52</v>
      </c>
      <c r="AO54" s="47">
        <v>1</v>
      </c>
      <c r="AP54" s="47" t="s">
        <v>81</v>
      </c>
      <c r="AQ54" s="48" t="s">
        <v>80</v>
      </c>
      <c r="AR54" s="48"/>
      <c r="AS54" s="44" t="s">
        <v>172</v>
      </c>
      <c r="AT54" s="44"/>
      <c r="AU54" s="44" t="s">
        <v>99</v>
      </c>
      <c r="AV54" s="44" t="s">
        <v>109</v>
      </c>
      <c r="AW54" s="44" t="s">
        <v>118</v>
      </c>
      <c r="AX54" s="43"/>
    </row>
    <row r="55" spans="2:50" ht="51">
      <c r="B55" s="43">
        <f>Calculations!A28</f>
        <v>0</v>
      </c>
      <c r="C55" s="44" t="str">
        <f>Calculations!B28</f>
        <v>St Asaph Business Park, St Asaph</v>
      </c>
      <c r="D55" s="43" t="str">
        <f>Calculations!C28</f>
        <v>Employment</v>
      </c>
      <c r="E55" s="45">
        <f>Calculations!D28</f>
        <v>82.1119003</v>
      </c>
      <c r="F55" s="45">
        <f>Calculations!H28</f>
        <v>82.1119003</v>
      </c>
      <c r="G55" s="45">
        <f>Calculations!N28</f>
        <v>100</v>
      </c>
      <c r="H55" s="45">
        <f>Calculations!G28</f>
        <v>0</v>
      </c>
      <c r="I55" s="45">
        <f>Calculations!M28</f>
        <v>0</v>
      </c>
      <c r="J55" s="45">
        <f>Calculations!F28</f>
        <v>0</v>
      </c>
      <c r="K55" s="45">
        <f>Calculations!L28</f>
        <v>0</v>
      </c>
      <c r="L55" s="45">
        <f>Calculations!E28</f>
        <v>0</v>
      </c>
      <c r="M55" s="45">
        <f>Calculations!K28</f>
        <v>0</v>
      </c>
      <c r="N55" s="45">
        <f>Calculations!I28</f>
        <v>0</v>
      </c>
      <c r="O55" s="45">
        <f>Calculations!O28</f>
        <v>0</v>
      </c>
      <c r="P55" s="45">
        <f>Calculations!J28</f>
        <v>0</v>
      </c>
      <c r="Q55" s="45">
        <f>Calculations!P28</f>
        <v>0</v>
      </c>
      <c r="R55" s="45">
        <f>Calculations!W28</f>
        <v>0</v>
      </c>
      <c r="S55" s="45">
        <f>Calculations!Y28</f>
        <v>0</v>
      </c>
      <c r="T55" s="45">
        <f>Calculations!X28</f>
        <v>0</v>
      </c>
      <c r="U55" s="45">
        <f>Calculations!Z28</f>
        <v>0</v>
      </c>
      <c r="V55" s="45">
        <f>Calculations!AA28</f>
        <v>0</v>
      </c>
      <c r="W55" s="45">
        <f>Calculations!AC28</f>
        <v>0</v>
      </c>
      <c r="X55" s="45">
        <f>Calculations!AB28</f>
        <v>0</v>
      </c>
      <c r="Y55" s="45">
        <f>Calculations!AD28</f>
        <v>0</v>
      </c>
      <c r="Z55" s="45">
        <f>Calculations!AE28</f>
        <v>0</v>
      </c>
      <c r="AA55" s="45">
        <f>Calculations!AG28</f>
        <v>0</v>
      </c>
      <c r="AB55" s="45">
        <f>Calculations!AF28</f>
        <v>0</v>
      </c>
      <c r="AC55" s="45">
        <f>Calculations!AH28</f>
        <v>0</v>
      </c>
      <c r="AD55" s="45">
        <f>Calculations!AI28</f>
        <v>0</v>
      </c>
      <c r="AE55" s="45">
        <f>Calculations!AK28</f>
        <v>0</v>
      </c>
      <c r="AF55" s="45">
        <f>Calculations!AJ28</f>
        <v>0</v>
      </c>
      <c r="AG55" s="45">
        <f>Calculations!AL28</f>
        <v>0</v>
      </c>
      <c r="AH55" s="45">
        <f>Calculations!Q28</f>
        <v>2.32866817765</v>
      </c>
      <c r="AI55" s="45">
        <f>Calculations!T28</f>
        <v>2.8359691702933345</v>
      </c>
      <c r="AJ55" s="45">
        <f>Calculations!R28</f>
        <v>1.3211149547</v>
      </c>
      <c r="AK55" s="45">
        <f>Calculations!U28</f>
        <v>1.6089202050777529</v>
      </c>
      <c r="AL55" s="45">
        <f>Calculations!S28</f>
        <v>5.28593415408</v>
      </c>
      <c r="AM55" s="45">
        <f>Calculations!V28</f>
        <v>6.4374763399307176</v>
      </c>
      <c r="AN55" s="46" t="s">
        <v>50</v>
      </c>
      <c r="AO55" s="47">
        <v>24</v>
      </c>
      <c r="AP55" s="47" t="s">
        <v>81</v>
      </c>
      <c r="AQ55" s="48" t="s">
        <v>80</v>
      </c>
      <c r="AR55" s="48"/>
      <c r="AS55" s="44" t="s">
        <v>172</v>
      </c>
      <c r="AT55" s="44"/>
      <c r="AU55" s="44" t="s">
        <v>93</v>
      </c>
      <c r="AV55" s="44" t="s">
        <v>113</v>
      </c>
      <c r="AW55" s="44" t="s">
        <v>121</v>
      </c>
      <c r="AX55" s="43"/>
    </row>
    <row r="56" spans="2:50" ht="89.25">
      <c r="B56" s="43">
        <f>Calculations!A29</f>
        <v>0</v>
      </c>
      <c r="C56" s="44" t="str">
        <f>Calculations!B29</f>
        <v>West Rhyl Strategic Regeneration Area, Rhyl</v>
      </c>
      <c r="D56" s="43" t="str">
        <f>Calculations!C29</f>
        <v>No allocated use</v>
      </c>
      <c r="E56" s="45">
        <f>Calculations!D29</f>
        <v>14.3308001</v>
      </c>
      <c r="F56" s="45">
        <f>Calculations!H29</f>
        <v>2.9517910844000994</v>
      </c>
      <c r="G56" s="45">
        <f>Calculations!N29</f>
        <v>20.59753163677232</v>
      </c>
      <c r="H56" s="45">
        <f>Calculations!G29</f>
        <v>0</v>
      </c>
      <c r="I56" s="45">
        <f>Calculations!M29</f>
        <v>0</v>
      </c>
      <c r="J56" s="45">
        <f>Calculations!F29</f>
        <v>11.3790090155999</v>
      </c>
      <c r="K56" s="45">
        <f>Calculations!L29</f>
        <v>79.402468363227669</v>
      </c>
      <c r="L56" s="45">
        <f>Calculations!E29</f>
        <v>0</v>
      </c>
      <c r="M56" s="45">
        <f>Calculations!K29</f>
        <v>0</v>
      </c>
      <c r="N56" s="45">
        <f>Calculations!I29</f>
        <v>0.95685782349</v>
      </c>
      <c r="O56" s="45">
        <f>Calculations!O29</f>
        <v>6.6769323192917893</v>
      </c>
      <c r="P56" s="45">
        <f>Calculations!J29</f>
        <v>10.2937715906</v>
      </c>
      <c r="Q56" s="45">
        <f>Calculations!P29</f>
        <v>71.829706079006712</v>
      </c>
      <c r="R56" s="45">
        <f>Calculations!W29</f>
        <v>0</v>
      </c>
      <c r="S56" s="45">
        <f>Calculations!Y29</f>
        <v>0</v>
      </c>
      <c r="T56" s="45">
        <f>Calculations!X29</f>
        <v>0</v>
      </c>
      <c r="U56" s="45">
        <f>Calculations!Z29</f>
        <v>0</v>
      </c>
      <c r="V56" s="45">
        <f>Calculations!AA29</f>
        <v>0</v>
      </c>
      <c r="W56" s="45">
        <f>Calculations!AC29</f>
        <v>0</v>
      </c>
      <c r="X56" s="45">
        <f>Calculations!AB29</f>
        <v>0.0891999999975</v>
      </c>
      <c r="Y56" s="45">
        <f>Calculations!AD29</f>
        <v>0.6224355889068609</v>
      </c>
      <c r="Z56" s="45">
        <f>Calculations!AE29</f>
        <v>14.2316100789999</v>
      </c>
      <c r="AA56" s="45">
        <f>Calculations!AG29</f>
        <v>99.307854269768939</v>
      </c>
      <c r="AB56" s="45">
        <f>Calculations!AF29</f>
        <v>0.0843999999979</v>
      </c>
      <c r="AC56" s="45">
        <f>Calculations!AH29</f>
        <v>0.58894129712897192</v>
      </c>
      <c r="AD56" s="45">
        <f>Calculations!AI29</f>
        <v>0</v>
      </c>
      <c r="AE56" s="45">
        <f>Calculations!AK29</f>
        <v>0</v>
      </c>
      <c r="AF56" s="45">
        <f>Calculations!AJ29</f>
        <v>0</v>
      </c>
      <c r="AG56" s="45">
        <f>Calculations!AL29</f>
        <v>0</v>
      </c>
      <c r="AH56" s="45">
        <f>Calculations!Q29</f>
        <v>0.0592000000004</v>
      </c>
      <c r="AI56" s="45">
        <f>Calculations!T29</f>
        <v>0.41309626529784615</v>
      </c>
      <c r="AJ56" s="45">
        <f>Calculations!R29</f>
        <v>0.363304311628</v>
      </c>
      <c r="AK56" s="45">
        <f>Calculations!U29</f>
        <v>2.5351292955932028</v>
      </c>
      <c r="AL56" s="45">
        <f>Calculations!S29</f>
        <v>1.36336611317</v>
      </c>
      <c r="AM56" s="45">
        <f>Calculations!V29</f>
        <v>9.5135379996682818</v>
      </c>
      <c r="AN56" s="46" t="s">
        <v>50</v>
      </c>
      <c r="AO56" s="47">
        <v>1</v>
      </c>
      <c r="AP56" s="47" t="s">
        <v>79</v>
      </c>
      <c r="AQ56" s="48" t="s">
        <v>179</v>
      </c>
      <c r="AR56" s="50" t="s">
        <v>174</v>
      </c>
      <c r="AS56" s="44" t="s">
        <v>131</v>
      </c>
      <c r="AT56" s="44" t="s">
        <v>134</v>
      </c>
      <c r="AU56" s="44" t="s">
        <v>100</v>
      </c>
      <c r="AV56" s="44" t="s">
        <v>109</v>
      </c>
      <c r="AW56" s="44" t="s">
        <v>119</v>
      </c>
      <c r="AX56" s="43"/>
    </row>
  </sheetData>
  <autoFilter ref="B28:AX295"/>
  <mergeCells count="58">
    <mergeCell ref="Z24:AC24"/>
    <mergeCell ref="AH25:AM25"/>
    <mergeCell ref="AH26:AM26"/>
    <mergeCell ref="AR27:AT27"/>
    <mergeCell ref="AJ27:AK27"/>
    <mergeCell ref="AL27:AM27"/>
    <mergeCell ref="AH27:AI27"/>
    <mergeCell ref="C20:C26"/>
    <mergeCell ref="V11:W11"/>
    <mergeCell ref="X11:Y11"/>
    <mergeCell ref="V24:Y24"/>
    <mergeCell ref="V27:W27"/>
    <mergeCell ref="X27:Y27"/>
    <mergeCell ref="R27:S27"/>
    <mergeCell ref="T27:U27"/>
    <mergeCell ref="R24:U24"/>
    <mergeCell ref="R25:U25"/>
    <mergeCell ref="R26:U26"/>
    <mergeCell ref="R10:U10"/>
    <mergeCell ref="R11:S11"/>
    <mergeCell ref="T11:U11"/>
    <mergeCell ref="AD10:AG10"/>
    <mergeCell ref="Z11:AA11"/>
    <mergeCell ref="AB11:AC11"/>
    <mergeCell ref="AD11:AE11"/>
    <mergeCell ref="AF11:AG11"/>
    <mergeCell ref="V10:Y10"/>
    <mergeCell ref="Z10:AC10"/>
    <mergeCell ref="AD27:AE27"/>
    <mergeCell ref="AD26:AG26"/>
    <mergeCell ref="AF27:AG27"/>
    <mergeCell ref="V25:Y25"/>
    <mergeCell ref="V26:Y26"/>
    <mergeCell ref="Z27:AA27"/>
    <mergeCell ref="AB27:AC27"/>
    <mergeCell ref="Z25:AC25"/>
    <mergeCell ref="Z26:AC26"/>
    <mergeCell ref="AH24:AM24"/>
    <mergeCell ref="AH10:AM10"/>
    <mergeCell ref="AH11:AI11"/>
    <mergeCell ref="AJ11:AK11"/>
    <mergeCell ref="AL11:AM11"/>
    <mergeCell ref="F10:P10"/>
    <mergeCell ref="N11:O11"/>
    <mergeCell ref="P11:Q11"/>
    <mergeCell ref="P27:Q27"/>
    <mergeCell ref="N27:O27"/>
    <mergeCell ref="F24:Q24"/>
    <mergeCell ref="L27:M27"/>
    <mergeCell ref="F25:Q25"/>
    <mergeCell ref="F26:Q26"/>
    <mergeCell ref="F27:G27"/>
    <mergeCell ref="H27:I27"/>
    <mergeCell ref="J27:K27"/>
    <mergeCell ref="F11:G11"/>
    <mergeCell ref="H11:I11"/>
    <mergeCell ref="J11:K11"/>
    <mergeCell ref="L11:M11"/>
  </mergeCells>
  <conditionalFormatting sqref="AR47 AR38:AT38 B29:AN56 AS29:AX56">
    <cfRule type="expression" dxfId="18" priority="143">
      <formula>$M29&gt;0</formula>
    </cfRule>
    <cfRule type="expression" dxfId="17" priority="144">
      <formula>#REF!&gt;0</formula>
    </cfRule>
    <cfRule type="expression" dxfId="16" priority="145">
      <formula>$K29&gt;0</formula>
    </cfRule>
    <cfRule type="expression" dxfId="15" priority="146">
      <formula>$I29&gt;0</formula>
    </cfRule>
    <cfRule type="expression" dxfId="14" priority="147">
      <formula>$AI29&gt;0</formula>
    </cfRule>
    <cfRule type="expression" dxfId="13" priority="148">
      <formula>$AK29&gt;0</formula>
    </cfRule>
    <cfRule type="expression" dxfId="12" priority="149">
      <formula>$AM29&gt;0</formula>
    </cfRule>
  </conditionalFormatting>
  <conditionalFormatting sqref="AO29:AR37 AO38:AQ38 AO47:AQ47 AO48:AR56 AO39:AR46">
    <cfRule type="expression" dxfId="11" priority="220" stopIfTrue="1">
      <formula>$L29&gt;0</formula>
    </cfRule>
    <cfRule type="expression" dxfId="10" priority="221" stopIfTrue="1">
      <formula>$J29&gt;0</formula>
    </cfRule>
    <cfRule type="expression" dxfId="9" priority="222" stopIfTrue="1">
      <formula>$AH29&gt;0</formula>
    </cfRule>
    <cfRule type="expression" dxfId="8" priority="223" stopIfTrue="1">
      <formula>$AJ29&gt;0</formula>
    </cfRule>
    <cfRule type="expression" dxfId="7" priority="224" stopIfTrue="1">
      <formula>$AL29&gt;0</formula>
    </cfRule>
    <cfRule type="expression" dxfId="6" priority="225" stopIfTrue="1">
      <formula>$H29=100</formula>
    </cfRule>
  </conditionalFormatting>
  <conditionalFormatting sqref="O48:O56">
    <cfRule type="expression" dxfId="5" priority="274">
      <formula>O48:O77&gt;0</formula>
    </cfRule>
  </conditionalFormatting>
  <conditionalFormatting sqref="Q48:Q56">
    <cfRule type="expression" dxfId="4" priority="276">
      <formula>Q48:Q77&gt;0</formula>
    </cfRule>
  </conditionalFormatting>
  <conditionalFormatting sqref="O39:O47">
    <cfRule type="expression" dxfId="3" priority="311">
      <formula>O39:O67&gt;0</formula>
    </cfRule>
  </conditionalFormatting>
  <conditionalFormatting sqref="Q39:Q47">
    <cfRule type="expression" dxfId="2" priority="313">
      <formula>Q39:Q67&gt;0</formula>
    </cfRule>
  </conditionalFormatting>
  <conditionalFormatting sqref="O29:O38">
    <cfRule type="expression" dxfId="1" priority="348">
      <formula>O29:O56&gt;0</formula>
    </cfRule>
  </conditionalFormatting>
  <conditionalFormatting sqref="Q29:Q38">
    <cfRule type="expression" dxfId="0" priority="350">
      <formula>Q29:Q56&gt;0</formula>
    </cfRule>
  </conditionalFormatting>
  <pageMargins left="0.7" right="0.7" top="0.75" bottom="0.75" header="0.3" footer="0.3"/>
  <pageSetup paperSize="2058" scale="44" orientation="landscape"/>
  <headerFooter scaleWithDoc="1" alignWithMargins="0" differentFirst="0" differentOddEven="0"/>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AL29"/>
  <sheetViews>
    <sheetView topLeftCell="A1" zoomScale="85" view="normal" workbookViewId="0">
      <pane ySplit="1" topLeftCell="A2" activePane="bottomLeft" state="frozen"/>
      <selection pane="bottomLeft" activeCell="F34" sqref="F34"/>
    </sheetView>
  </sheetViews>
  <sheetFormatPr defaultColWidth="9.140625" defaultRowHeight="12.75" baseColWidth="0"/>
  <cols>
    <col min="1" max="1" width="9.75390625" style="1" bestFit="1" customWidth="1"/>
    <col min="2" max="2" width="45.875" style="1" bestFit="1" customWidth="1"/>
    <col min="3" max="3" width="17.00390625" style="1" bestFit="1" customWidth="1"/>
    <col min="4" max="4" width="12.25390625" style="1" bestFit="1" customWidth="1"/>
    <col min="5" max="5" width="15.25390625" style="7" bestFit="1" customWidth="1"/>
    <col min="6" max="6" width="15.25390625" style="1" bestFit="1" customWidth="1"/>
    <col min="7" max="7" width="14.25390625" style="1" bestFit="1" customWidth="1"/>
    <col min="8" max="10" width="14.375" style="1" customWidth="1"/>
    <col min="11" max="12" width="13.75390625" style="2" bestFit="1" customWidth="1"/>
    <col min="13" max="13" width="12.75390625" style="2" bestFit="1" customWidth="1"/>
    <col min="14" max="16" width="10.375" style="2" bestFit="1" customWidth="1"/>
    <col min="17" max="17" width="19.625" style="1" bestFit="1" customWidth="1"/>
    <col min="18" max="18" width="20.875" style="1" bestFit="1" customWidth="1"/>
    <col min="19" max="19" width="21.875" style="1" bestFit="1" customWidth="1"/>
    <col min="20" max="20" width="18.125" style="2" bestFit="1" customWidth="1"/>
    <col min="21" max="21" width="19.125" style="2" bestFit="1" customWidth="1"/>
    <col min="22" max="22" width="20.25390625" style="2" bestFit="1" customWidth="1"/>
    <col min="23" max="23" width="18.875" style="1" bestFit="1" customWidth="1"/>
    <col min="24" max="24" width="19.875" style="1" bestFit="1" customWidth="1"/>
    <col min="25" max="25" width="17.375" style="1" bestFit="1" customWidth="1"/>
    <col min="26" max="26" width="18.375" style="1" bestFit="1" customWidth="1"/>
    <col min="27" max="27" width="18.875" style="1" bestFit="1" customWidth="1"/>
    <col min="28" max="28" width="19.875" style="1" bestFit="1" customWidth="1"/>
    <col min="29" max="29" width="17.375" style="1" bestFit="1" customWidth="1"/>
    <col min="30" max="30" width="18.375" style="1" bestFit="1" customWidth="1"/>
    <col min="31" max="31" width="29.375" style="1" bestFit="1" customWidth="1"/>
    <col min="32" max="32" width="30.625" style="1" bestFit="1" customWidth="1"/>
    <col min="33" max="33" width="28.125" style="1" bestFit="1" customWidth="1"/>
    <col min="34" max="34" width="28.625" style="1" bestFit="1" customWidth="1"/>
    <col min="35" max="35" width="18.875" style="1" bestFit="1" customWidth="1"/>
    <col min="36" max="36" width="19.875" style="1" bestFit="1" customWidth="1"/>
    <col min="37" max="37" width="17.375" style="1" bestFit="1" customWidth="1"/>
    <col min="38" max="38" width="18.375" style="1" bestFit="1" customWidth="1"/>
    <col min="39" max="16384" width="9.125" style="1" customWidth="1"/>
  </cols>
  <sheetData>
    <row r="1" spans="1:38">
      <c r="A1" s="1" t="s">
        <v>0</v>
      </c>
      <c r="B1" s="1" t="s">
        <v>21</v>
      </c>
      <c r="C1" s="1" t="s">
        <v>1</v>
      </c>
      <c r="D1" s="1" t="s">
        <v>2</v>
      </c>
      <c r="E1" s="7" t="s">
        <v>40</v>
      </c>
      <c r="F1" s="1" t="s">
        <v>41</v>
      </c>
      <c r="G1" s="1" t="s">
        <v>42</v>
      </c>
      <c r="H1" s="1" t="s">
        <v>43</v>
      </c>
      <c r="I1" s="1" t="s">
        <v>104</v>
      </c>
      <c r="J1" s="1" t="s">
        <v>105</v>
      </c>
      <c r="K1" s="2" t="s">
        <v>44</v>
      </c>
      <c r="L1" s="2" t="s">
        <v>45</v>
      </c>
      <c r="M1" s="2" t="s">
        <v>46</v>
      </c>
      <c r="N1" s="2" t="s">
        <v>47</v>
      </c>
      <c r="O1" s="2" t="s">
        <v>106</v>
      </c>
      <c r="P1" s="2" t="s">
        <v>107</v>
      </c>
      <c r="Q1" s="1" t="s">
        <v>18</v>
      </c>
      <c r="R1" s="1" t="s">
        <v>19</v>
      </c>
      <c r="S1" s="1" t="s">
        <v>20</v>
      </c>
      <c r="T1" s="2" t="s">
        <v>3</v>
      </c>
      <c r="U1" s="2" t="s">
        <v>4</v>
      </c>
      <c r="V1" s="2" t="s">
        <v>5</v>
      </c>
      <c r="W1" s="1" t="s">
        <v>62</v>
      </c>
      <c r="X1" s="1" t="s">
        <v>61</v>
      </c>
      <c r="Y1" s="2" t="s">
        <v>63</v>
      </c>
      <c r="Z1" s="2" t="s">
        <v>64</v>
      </c>
      <c r="AA1" s="1" t="s">
        <v>65</v>
      </c>
      <c r="AB1" s="1" t="s">
        <v>66</v>
      </c>
      <c r="AC1" s="2" t="s">
        <v>67</v>
      </c>
      <c r="AD1" s="2" t="s">
        <v>68</v>
      </c>
      <c r="AE1" s="1" t="s">
        <v>69</v>
      </c>
      <c r="AF1" s="1" t="s">
        <v>70</v>
      </c>
      <c r="AG1" s="2" t="s">
        <v>71</v>
      </c>
      <c r="AH1" s="2" t="s">
        <v>72</v>
      </c>
      <c r="AI1" s="1" t="s">
        <v>73</v>
      </c>
      <c r="AJ1" s="1" t="s">
        <v>74</v>
      </c>
      <c r="AK1" s="2" t="s">
        <v>75</v>
      </c>
      <c r="AL1" s="2" t="s">
        <v>76</v>
      </c>
    </row>
    <row r="2" spans="1:38" ht="15">
      <c r="A2"/>
      <c r="B2" t="s">
        <v>139</v>
      </c>
      <c r="C2" t="s">
        <v>34</v>
      </c>
      <c r="D2">
        <v>104.0510025</v>
      </c>
      <c r="E2" s="4">
        <v>0</v>
      </c>
      <c r="F2" s="4">
        <v>1.20212885221</v>
      </c>
      <c r="G2" s="4">
        <v>0.0890433424975</v>
      </c>
      <c r="H2" s="4">
        <f>$D2-($E2+$F2+$G2)</f>
        <v>102.7598303052925</v>
      </c>
      <c r="I2" s="4">
        <v>0.317703760737</v>
      </c>
      <c r="J2" s="4">
        <v>0.884434550439</v>
      </c>
      <c r="K2" s="5">
        <f>E2/$D2*100</f>
        <v>0</v>
      </c>
      <c r="L2" s="5">
        <f>F2/$D2*100</f>
        <v>1.1553265449893191</v>
      </c>
      <c r="M2" s="5">
        <f>G2/$D2*100</f>
        <v>0.085576631034861961</v>
      </c>
      <c r="N2" s="5">
        <f>H2/$D2*100</f>
        <v>98.759096823975824</v>
      </c>
      <c r="O2" s="5">
        <f>I2/D2*100</f>
        <v>0.30533464657104104</v>
      </c>
      <c r="P2" s="5">
        <f>J2/D2*100</f>
        <v>0.85000098911973476</v>
      </c>
      <c r="Q2" s="4">
        <v>1.77987699039</v>
      </c>
      <c r="R2" s="4">
        <v>1.29509732422</v>
      </c>
      <c r="S2" s="4">
        <v>8.27060204868</v>
      </c>
      <c r="T2" s="5">
        <f>Q2/$D2*100</f>
        <v>1.7105812991950753</v>
      </c>
      <c r="U2" s="5">
        <f>R2/$D2*100</f>
        <v>1.2446754890420206</v>
      </c>
      <c r="V2" s="5">
        <f>S2/$D2*100</f>
        <v>7.9486039057432443</v>
      </c>
      <c r="W2" s="4">
        <v>0</v>
      </c>
      <c r="X2" s="4">
        <v>0</v>
      </c>
      <c r="Y2" s="5">
        <f>W2/$D2*100</f>
        <v>0</v>
      </c>
      <c r="Z2" s="5">
        <f>X2/$D2*100</f>
        <v>0</v>
      </c>
      <c r="AA2" s="4">
        <v>0</v>
      </c>
      <c r="AB2" s="4">
        <v>0</v>
      </c>
      <c r="AC2" s="5">
        <f>AA2/$D2*100</f>
        <v>0</v>
      </c>
      <c r="AD2" s="5">
        <f>AB2/$D2*100</f>
        <v>0</v>
      </c>
      <c r="AE2" s="4">
        <v>0</v>
      </c>
      <c r="AF2" s="4">
        <v>0</v>
      </c>
      <c r="AG2" s="5">
        <f>AE2/$D2*100</f>
        <v>0</v>
      </c>
      <c r="AH2" s="5">
        <f>AF2/$D2*100</f>
        <v>0</v>
      </c>
      <c r="AI2" s="4">
        <v>0</v>
      </c>
      <c r="AJ2" s="4">
        <v>0</v>
      </c>
      <c r="AK2" s="5">
        <f>AI2/$D2*100</f>
        <v>0</v>
      </c>
      <c r="AL2" s="5">
        <f>AJ2/$D2*100</f>
        <v>0</v>
      </c>
    </row>
    <row r="3" spans="1:38" ht="15">
      <c r="A3"/>
      <c r="B3" t="s">
        <v>140</v>
      </c>
      <c r="C3" t="s">
        <v>22</v>
      </c>
      <c r="D3">
        <v>14.4635</v>
      </c>
      <c r="E3" s="4">
        <v>0</v>
      </c>
      <c r="F3" s="4">
        <v>0</v>
      </c>
      <c r="G3" s="4">
        <v>0</v>
      </c>
      <c r="H3" s="4">
        <f>$D3-($E3+$F3+$G3)</f>
        <v>14.4635</v>
      </c>
      <c r="I3" s="4">
        <v>0</v>
      </c>
      <c r="J3" s="4">
        <v>0</v>
      </c>
      <c r="K3" s="5">
        <f>E3/$D3*100</f>
        <v>0</v>
      </c>
      <c r="L3" s="5">
        <f>F3/$D3*100</f>
        <v>0</v>
      </c>
      <c r="M3" s="5">
        <f>G3/$D3*100</f>
        <v>0</v>
      </c>
      <c r="N3" s="5">
        <f>H3/$D3*100</f>
        <v>100</v>
      </c>
      <c r="O3" s="5">
        <f>I3/D3*100</f>
        <v>0</v>
      </c>
      <c r="P3" s="5">
        <f>J3/D3*100</f>
        <v>0</v>
      </c>
      <c r="Q3" s="4">
        <v>0.169199999999</v>
      </c>
      <c r="R3" s="4">
        <v>0.266399999999</v>
      </c>
      <c r="S3" s="4">
        <v>0.951717327377</v>
      </c>
      <c r="T3" s="5">
        <f>Q3/$D3*100</f>
        <v>1.1698413247070212</v>
      </c>
      <c r="U3" s="5">
        <f>R3/$D3*100</f>
        <v>1.8418778303937497</v>
      </c>
      <c r="V3" s="5">
        <f>S3/$D3*100</f>
        <v>6.5801315544439447</v>
      </c>
      <c r="W3" s="4">
        <v>0</v>
      </c>
      <c r="X3" s="4">
        <v>0</v>
      </c>
      <c r="Y3" s="5">
        <f>W3/$D3*100</f>
        <v>0</v>
      </c>
      <c r="Z3" s="5">
        <f>X3/$D3*100</f>
        <v>0</v>
      </c>
      <c r="AA3" s="4">
        <v>0</v>
      </c>
      <c r="AB3" s="4">
        <v>0</v>
      </c>
      <c r="AC3" s="5">
        <f>AA3/$D3*100</f>
        <v>0</v>
      </c>
      <c r="AD3" s="5">
        <f>AB3/$D3*100</f>
        <v>0</v>
      </c>
      <c r="AE3" s="4">
        <v>0</v>
      </c>
      <c r="AF3" s="4">
        <v>0</v>
      </c>
      <c r="AG3" s="5">
        <f>AE3/$D3*100</f>
        <v>0</v>
      </c>
      <c r="AH3" s="5">
        <f>AF3/$D3*100</f>
        <v>0</v>
      </c>
      <c r="AI3" s="4">
        <v>0</v>
      </c>
      <c r="AJ3" s="4">
        <v>0</v>
      </c>
      <c r="AK3" s="5">
        <f>AI3/$D3*100</f>
        <v>0</v>
      </c>
      <c r="AL3" s="5">
        <f>AJ3/$D3*100</f>
        <v>0</v>
      </c>
    </row>
    <row r="4" spans="1:38" ht="15">
      <c r="A4"/>
      <c r="B4" t="s">
        <v>141</v>
      </c>
      <c r="C4" t="s">
        <v>30</v>
      </c>
      <c r="D4">
        <v>3.4648499</v>
      </c>
      <c r="E4" s="4">
        <v>0</v>
      </c>
      <c r="F4" s="4">
        <v>0</v>
      </c>
      <c r="G4" s="4">
        <v>0</v>
      </c>
      <c r="H4" s="4">
        <f>$D4-($E4+$F4+$G4)</f>
        <v>3.4648499</v>
      </c>
      <c r="I4" s="4">
        <v>0</v>
      </c>
      <c r="J4" s="4">
        <v>0</v>
      </c>
      <c r="K4" s="5">
        <f>E4/$D4*100</f>
        <v>0</v>
      </c>
      <c r="L4" s="5">
        <f>F4/$D4*100</f>
        <v>0</v>
      </c>
      <c r="M4" s="5">
        <f>G4/$D4*100</f>
        <v>0</v>
      </c>
      <c r="N4" s="5">
        <f>H4/$D4*100</f>
        <v>100</v>
      </c>
      <c r="O4" s="5">
        <f>I4/D4*100</f>
        <v>0</v>
      </c>
      <c r="P4" s="5">
        <f>J4/D4*100</f>
        <v>0</v>
      </c>
      <c r="Q4" s="4">
        <v>0</v>
      </c>
      <c r="R4" s="4">
        <v>0</v>
      </c>
      <c r="S4" s="4">
        <v>0.00583325871138</v>
      </c>
      <c r="T4" s="5">
        <f>Q4/$D4*100</f>
        <v>0</v>
      </c>
      <c r="U4" s="5">
        <f>R4/$D4*100</f>
        <v>0</v>
      </c>
      <c r="V4" s="5">
        <f>S4/$D4*100</f>
        <v>0.16835530772574017</v>
      </c>
      <c r="W4" s="4">
        <v>0</v>
      </c>
      <c r="X4" s="4">
        <v>0</v>
      </c>
      <c r="Y4" s="5">
        <f>W4/$D4*100</f>
        <v>0</v>
      </c>
      <c r="Z4" s="5">
        <f>X4/$D4*100</f>
        <v>0</v>
      </c>
      <c r="AA4" s="4">
        <v>0</v>
      </c>
      <c r="AB4" s="4">
        <v>0</v>
      </c>
      <c r="AC4" s="5">
        <f>AA4/$D4*100</f>
        <v>0</v>
      </c>
      <c r="AD4" s="5">
        <f>AB4/$D4*100</f>
        <v>0</v>
      </c>
      <c r="AE4" s="4">
        <v>0</v>
      </c>
      <c r="AF4" s="4">
        <v>0</v>
      </c>
      <c r="AG4" s="5">
        <f>AE4/$D4*100</f>
        <v>0</v>
      </c>
      <c r="AH4" s="5">
        <f>AF4/$D4*100</f>
        <v>0</v>
      </c>
      <c r="AI4" s="4">
        <v>0</v>
      </c>
      <c r="AJ4" s="4">
        <v>0</v>
      </c>
      <c r="AK4" s="5">
        <f>AI4/$D4*100</f>
        <v>0</v>
      </c>
      <c r="AL4" s="5">
        <f>AJ4/$D4*100</f>
        <v>0</v>
      </c>
    </row>
    <row r="5" spans="1:38" ht="15">
      <c r="A5"/>
      <c r="B5" t="s">
        <v>142</v>
      </c>
      <c r="C5" t="s">
        <v>35</v>
      </c>
      <c r="D5">
        <v>3.22329</v>
      </c>
      <c r="E5" s="4">
        <v>0.068627</v>
      </c>
      <c r="F5" s="4">
        <v>3.154661</v>
      </c>
      <c r="G5" s="4">
        <v>0</v>
      </c>
      <c r="H5" s="4">
        <f>$D5-($E5+$F5+$G5)</f>
        <v>1.9999999998354667E-06</v>
      </c>
      <c r="I5" s="4">
        <v>0</v>
      </c>
      <c r="J5" s="4">
        <v>3.22328802686</v>
      </c>
      <c r="K5" s="5">
        <f>E5/$D5*100</f>
        <v>2.1290979092790283</v>
      </c>
      <c r="L5" s="5">
        <f>F5/$D5*100</f>
        <v>97.870840042317013</v>
      </c>
      <c r="M5" s="5">
        <f>G5/$D5*100</f>
        <v>0</v>
      </c>
      <c r="N5" s="5">
        <f>H5/$D5*100</f>
        <v>6.2048403954824627E-05</v>
      </c>
      <c r="O5" s="5">
        <f>I5/D5*100</f>
        <v>0</v>
      </c>
      <c r="P5" s="5">
        <f>J5/D5*100</f>
        <v>99.9999387849061</v>
      </c>
      <c r="Q5" s="4">
        <v>0</v>
      </c>
      <c r="R5" s="4">
        <v>0</v>
      </c>
      <c r="S5" s="4">
        <v>0.131599999999</v>
      </c>
      <c r="T5" s="5">
        <f>Q5/$D5*100</f>
        <v>0</v>
      </c>
      <c r="U5" s="5">
        <f>R5/$D5*100</f>
        <v>0</v>
      </c>
      <c r="V5" s="5">
        <f>S5/$D5*100</f>
        <v>4.0827849805323124</v>
      </c>
      <c r="W5" s="4">
        <v>0</v>
      </c>
      <c r="X5" s="4">
        <v>0</v>
      </c>
      <c r="Y5" s="5">
        <f>W5/$D5*100</f>
        <v>0</v>
      </c>
      <c r="Z5" s="5">
        <f>X5/$D5*100</f>
        <v>0</v>
      </c>
      <c r="AA5" s="4">
        <v>0</v>
      </c>
      <c r="AB5" s="4">
        <v>0</v>
      </c>
      <c r="AC5" s="5">
        <f>AA5/$D5*100</f>
        <v>0</v>
      </c>
      <c r="AD5" s="5">
        <f>AB5/$D5*100</f>
        <v>0</v>
      </c>
      <c r="AE5" s="4">
        <v>0</v>
      </c>
      <c r="AF5" s="4">
        <v>0</v>
      </c>
      <c r="AG5" s="5">
        <f>AE5/$D5*100</f>
        <v>0</v>
      </c>
      <c r="AH5" s="5">
        <f>AF5/$D5*100</f>
        <v>0</v>
      </c>
      <c r="AI5" s="4">
        <v>0</v>
      </c>
      <c r="AJ5" s="4">
        <v>0</v>
      </c>
      <c r="AK5" s="5">
        <f>AI5/$D5*100</f>
        <v>0</v>
      </c>
      <c r="AL5" s="5">
        <f>AJ5/$D5*100</f>
        <v>0</v>
      </c>
    </row>
    <row r="6" spans="1:38" ht="15">
      <c r="A6"/>
      <c r="B6" t="s">
        <v>143</v>
      </c>
      <c r="C6" t="s">
        <v>30</v>
      </c>
      <c r="D6">
        <v>1.12922</v>
      </c>
      <c r="E6" s="4">
        <v>0.101406100132</v>
      </c>
      <c r="F6" s="4">
        <v>0</v>
      </c>
      <c r="G6" s="4">
        <v>0</v>
      </c>
      <c r="H6" s="4">
        <f>$D6-($E6+$F6+$G6)</f>
        <v>1.027813899868</v>
      </c>
      <c r="I6" s="4">
        <v>0.0159816827114</v>
      </c>
      <c r="J6" s="4">
        <v>0.0854398596348</v>
      </c>
      <c r="K6" s="5">
        <f>E6/$D6*100</f>
        <v>8.98018987726041</v>
      </c>
      <c r="L6" s="5">
        <f>F6/$D6*100</f>
        <v>0</v>
      </c>
      <c r="M6" s="5">
        <f>G6/$D6*100</f>
        <v>0</v>
      </c>
      <c r="N6" s="5">
        <f>H6/$D6*100</f>
        <v>91.0198101227396</v>
      </c>
      <c r="O6" s="5">
        <f>I6/D6*100</f>
        <v>1.4152851270257345</v>
      </c>
      <c r="P6" s="5">
        <f>J6/D6*100</f>
        <v>7.5662722618090372</v>
      </c>
      <c r="Q6" s="4">
        <v>0.00255092448616</v>
      </c>
      <c r="R6" s="4">
        <v>0.00576555903635</v>
      </c>
      <c r="S6" s="4">
        <v>0.0175191779458</v>
      </c>
      <c r="T6" s="5">
        <f>Q6/$D6*100</f>
        <v>0.22590146173110645</v>
      </c>
      <c r="U6" s="5">
        <f>R6/$D6*100</f>
        <v>0.51057889838561132</v>
      </c>
      <c r="V6" s="5">
        <f>S6/$D6*100</f>
        <v>1.5514406356423021</v>
      </c>
      <c r="W6" s="4">
        <v>0</v>
      </c>
      <c r="X6" s="4">
        <v>0</v>
      </c>
      <c r="Y6" s="5">
        <f>W6/$D6*100</f>
        <v>0</v>
      </c>
      <c r="Z6" s="5">
        <f>X6/$D6*100</f>
        <v>0</v>
      </c>
      <c r="AA6" s="4">
        <v>0</v>
      </c>
      <c r="AB6" s="4">
        <v>0</v>
      </c>
      <c r="AC6" s="5">
        <f>AA6/$D6*100</f>
        <v>0</v>
      </c>
      <c r="AD6" s="5">
        <f>AB6/$D6*100</f>
        <v>0</v>
      </c>
      <c r="AE6" s="4">
        <v>0</v>
      </c>
      <c r="AF6" s="4">
        <v>0</v>
      </c>
      <c r="AG6" s="5">
        <f>AE6/$D6*100</f>
        <v>0</v>
      </c>
      <c r="AH6" s="5">
        <f>AF6/$D6*100</f>
        <v>0</v>
      </c>
      <c r="AI6" s="4">
        <v>0</v>
      </c>
      <c r="AJ6" s="4">
        <v>0</v>
      </c>
      <c r="AK6" s="5">
        <f>AI6/$D6*100</f>
        <v>0</v>
      </c>
      <c r="AL6" s="5">
        <f>AJ6/$D6*100</f>
        <v>0</v>
      </c>
    </row>
    <row r="7" spans="1:38" ht="15">
      <c r="A7"/>
      <c r="B7" t="s">
        <v>144</v>
      </c>
      <c r="C7" t="s">
        <v>30</v>
      </c>
      <c r="D7">
        <v>2.5889299</v>
      </c>
      <c r="E7" s="4">
        <v>0</v>
      </c>
      <c r="F7" s="4">
        <v>0</v>
      </c>
      <c r="G7" s="4">
        <v>0</v>
      </c>
      <c r="H7" s="4">
        <f>$D7-($E7+$F7+$G7)</f>
        <v>2.5889299</v>
      </c>
      <c r="I7" s="4">
        <v>0</v>
      </c>
      <c r="J7" s="4">
        <v>0</v>
      </c>
      <c r="K7" s="5">
        <f>E7/$D7*100</f>
        <v>0</v>
      </c>
      <c r="L7" s="5">
        <f>F7/$D7*100</f>
        <v>0</v>
      </c>
      <c r="M7" s="5">
        <f>G7/$D7*100</f>
        <v>0</v>
      </c>
      <c r="N7" s="5">
        <f>H7/$D7*100</f>
        <v>100</v>
      </c>
      <c r="O7" s="5">
        <f>I7/D7*100</f>
        <v>0</v>
      </c>
      <c r="P7" s="5">
        <f>J7/D7*100</f>
        <v>0</v>
      </c>
      <c r="Q7" s="4">
        <v>0.0792000000007</v>
      </c>
      <c r="R7" s="4">
        <v>0.0440000000019</v>
      </c>
      <c r="S7" s="4">
        <v>0.123999999997</v>
      </c>
      <c r="T7" s="5">
        <f>Q7/$D7*100</f>
        <v>3.0591790067664637</v>
      </c>
      <c r="U7" s="5">
        <f>R7/$D7*100</f>
        <v>1.6995438927064035</v>
      </c>
      <c r="V7" s="5">
        <f>S7/$D7*100</f>
        <v>4.7896236973044344</v>
      </c>
      <c r="W7" s="4">
        <v>0</v>
      </c>
      <c r="X7" s="4">
        <v>0</v>
      </c>
      <c r="Y7" s="5">
        <f>W7/$D7*100</f>
        <v>0</v>
      </c>
      <c r="Z7" s="5">
        <f>X7/$D7*100</f>
        <v>0</v>
      </c>
      <c r="AA7" s="4">
        <v>0</v>
      </c>
      <c r="AB7" s="4">
        <v>0</v>
      </c>
      <c r="AC7" s="5">
        <f>AA7/$D7*100</f>
        <v>0</v>
      </c>
      <c r="AD7" s="5">
        <f>AB7/$D7*100</f>
        <v>0</v>
      </c>
      <c r="AE7" s="4">
        <v>0</v>
      </c>
      <c r="AF7" s="4">
        <v>0</v>
      </c>
      <c r="AG7" s="5">
        <f>AE7/$D7*100</f>
        <v>0</v>
      </c>
      <c r="AH7" s="5">
        <f>AF7/$D7*100</f>
        <v>0</v>
      </c>
      <c r="AI7" s="4">
        <v>0</v>
      </c>
      <c r="AJ7" s="4">
        <v>0</v>
      </c>
      <c r="AK7" s="5">
        <f>AI7/$D7*100</f>
        <v>0</v>
      </c>
      <c r="AL7" s="5">
        <f>AJ7/$D7*100</f>
        <v>0</v>
      </c>
    </row>
    <row r="8" spans="1:38" ht="15">
      <c r="A8"/>
      <c r="B8" t="s">
        <v>145</v>
      </c>
      <c r="C8" t="s">
        <v>30</v>
      </c>
      <c r="D8">
        <v>3.1386001</v>
      </c>
      <c r="E8" s="4">
        <v>0</v>
      </c>
      <c r="F8" s="4">
        <v>0</v>
      </c>
      <c r="G8" s="4">
        <v>0</v>
      </c>
      <c r="H8" s="4">
        <f>$D8-($E8+$F8+$G8)</f>
        <v>3.1386001</v>
      </c>
      <c r="I8" s="4">
        <v>0</v>
      </c>
      <c r="J8" s="4">
        <v>0</v>
      </c>
      <c r="K8" s="5">
        <f>E8/$D8*100</f>
        <v>0</v>
      </c>
      <c r="L8" s="5">
        <f>F8/$D8*100</f>
        <v>0</v>
      </c>
      <c r="M8" s="5">
        <f>G8/$D8*100</f>
        <v>0</v>
      </c>
      <c r="N8" s="5">
        <f>H8/$D8*100</f>
        <v>100</v>
      </c>
      <c r="O8" s="5">
        <f>I8/D8*100</f>
        <v>0</v>
      </c>
      <c r="P8" s="5">
        <f>J8/D8*100</f>
        <v>0</v>
      </c>
      <c r="Q8" s="4">
        <v>0.0396000000027</v>
      </c>
      <c r="R8" s="4">
        <v>0.0354139585367</v>
      </c>
      <c r="S8" s="4">
        <v>0.205424079318</v>
      </c>
      <c r="T8" s="5">
        <f>Q8/$D8*100</f>
        <v>1.2617090021344231</v>
      </c>
      <c r="U8" s="5">
        <f>R8/$D8*100</f>
        <v>1.1283361182808858</v>
      </c>
      <c r="V8" s="5">
        <f>S8/$D8*100</f>
        <v>6.5450861139652678</v>
      </c>
      <c r="W8" s="4">
        <v>0</v>
      </c>
      <c r="X8" s="4">
        <v>0</v>
      </c>
      <c r="Y8" s="5">
        <f>W8/$D8*100</f>
        <v>0</v>
      </c>
      <c r="Z8" s="5">
        <f>X8/$D8*100</f>
        <v>0</v>
      </c>
      <c r="AA8" s="4">
        <v>0</v>
      </c>
      <c r="AB8" s="4">
        <v>0</v>
      </c>
      <c r="AC8" s="5">
        <f>AA8/$D8*100</f>
        <v>0</v>
      </c>
      <c r="AD8" s="5">
        <f>AB8/$D8*100</f>
        <v>0</v>
      </c>
      <c r="AE8" s="4">
        <v>0</v>
      </c>
      <c r="AF8" s="4">
        <v>0</v>
      </c>
      <c r="AG8" s="5">
        <f>AE8/$D8*100</f>
        <v>0</v>
      </c>
      <c r="AH8" s="5">
        <f>AF8/$D8*100</f>
        <v>0</v>
      </c>
      <c r="AI8" s="4">
        <v>0</v>
      </c>
      <c r="AJ8" s="4">
        <v>0</v>
      </c>
      <c r="AK8" s="5">
        <f>AI8/$D8*100</f>
        <v>0</v>
      </c>
      <c r="AL8" s="5">
        <f>AJ8/$D8*100</f>
        <v>0</v>
      </c>
    </row>
    <row r="9" spans="1:38" ht="15">
      <c r="A9"/>
      <c r="B9" t="s">
        <v>146</v>
      </c>
      <c r="C9" t="s">
        <v>35</v>
      </c>
      <c r="D9">
        <v>6.2091699</v>
      </c>
      <c r="E9" s="4">
        <v>0</v>
      </c>
      <c r="F9" s="4">
        <v>4.82742178259</v>
      </c>
      <c r="G9" s="4">
        <v>0</v>
      </c>
      <c r="H9" s="4">
        <f>$D9-($E9+$F9+$G9)</f>
        <v>1.38174811741</v>
      </c>
      <c r="I9" s="4">
        <v>0.36417961937</v>
      </c>
      <c r="J9" s="4">
        <v>4.46334607503</v>
      </c>
      <c r="K9" s="5">
        <f>E9/$D9*100</f>
        <v>0</v>
      </c>
      <c r="L9" s="5">
        <f>F9/$D9*100</f>
        <v>77.746653100763126</v>
      </c>
      <c r="M9" s="5">
        <f>G9/$D9*100</f>
        <v>0</v>
      </c>
      <c r="N9" s="5">
        <f>H9/$D9*100</f>
        <v>22.253346899236885</v>
      </c>
      <c r="O9" s="5">
        <f>I9/D9*100</f>
        <v>5.8651901177643726</v>
      </c>
      <c r="P9" s="5">
        <f>J9/D9*100</f>
        <v>71.88313650476853</v>
      </c>
      <c r="Q9" s="4">
        <v>0.0232000000018</v>
      </c>
      <c r="R9" s="4">
        <v>0.1152</v>
      </c>
      <c r="S9" s="4">
        <v>0.655689746022</v>
      </c>
      <c r="T9" s="5">
        <f>Q9/$D9*100</f>
        <v>0.37364092745795213</v>
      </c>
      <c r="U9" s="5">
        <f>R9/$D9*100</f>
        <v>1.8553204672334702</v>
      </c>
      <c r="V9" s="5">
        <f>S9/$D9*100</f>
        <v>10.560022621091429</v>
      </c>
      <c r="W9" s="4">
        <v>0</v>
      </c>
      <c r="X9" s="4">
        <v>0</v>
      </c>
      <c r="Y9" s="5">
        <f>W9/$D9*100</f>
        <v>0</v>
      </c>
      <c r="Z9" s="5">
        <f>X9/$D9*100</f>
        <v>0</v>
      </c>
      <c r="AA9" s="4">
        <v>0</v>
      </c>
      <c r="AB9" s="4">
        <v>0.0325999999995</v>
      </c>
      <c r="AC9" s="5">
        <f>AA9/$D9*100</f>
        <v>0</v>
      </c>
      <c r="AD9" s="5">
        <f>AB9/$D9*100</f>
        <v>0.52502992387919678</v>
      </c>
      <c r="AE9" s="4">
        <v>6.15157441787</v>
      </c>
      <c r="AF9" s="4">
        <v>0.0357999999993</v>
      </c>
      <c r="AG9" s="5">
        <f>AE9/$D9*100</f>
        <v>99.072412527639159</v>
      </c>
      <c r="AH9" s="5">
        <f>AF9/$D9*100</f>
        <v>0.57656660352134992</v>
      </c>
      <c r="AI9" s="4">
        <v>0</v>
      </c>
      <c r="AJ9" s="4">
        <v>0</v>
      </c>
      <c r="AK9" s="5">
        <f>AI9/$D9*100</f>
        <v>0</v>
      </c>
      <c r="AL9" s="5">
        <f>AJ9/$D9*100</f>
        <v>0</v>
      </c>
    </row>
    <row r="10" spans="1:38" ht="15">
      <c r="A10"/>
      <c r="B10" t="s">
        <v>147</v>
      </c>
      <c r="C10" t="s">
        <v>30</v>
      </c>
      <c r="D10">
        <v>15.0847998</v>
      </c>
      <c r="E10" s="4">
        <v>0</v>
      </c>
      <c r="F10" s="4">
        <v>0.077303</v>
      </c>
      <c r="G10" s="4">
        <v>0</v>
      </c>
      <c r="H10" s="4">
        <f>$D10-($E10+$F10+$G10)</f>
        <v>15.0074968</v>
      </c>
      <c r="I10" s="4">
        <v>0</v>
      </c>
      <c r="J10" s="4">
        <v>0.0907556655722</v>
      </c>
      <c r="K10" s="5">
        <f>E10/$D10*100</f>
        <v>0</v>
      </c>
      <c r="L10" s="5">
        <f>F10/$D10*100</f>
        <v>0.51245625414266349</v>
      </c>
      <c r="M10" s="5">
        <f>G10/$D10*100</f>
        <v>0</v>
      </c>
      <c r="N10" s="5">
        <f>H10/$D10*100</f>
        <v>99.487543745857337</v>
      </c>
      <c r="O10" s="5">
        <f>I10/D10*100</f>
        <v>0</v>
      </c>
      <c r="P10" s="5">
        <f>J10/D10*100</f>
        <v>0.60163652667236589</v>
      </c>
      <c r="Q10" s="4">
        <v>0.642344399883</v>
      </c>
      <c r="R10" s="4">
        <v>0.254202261142</v>
      </c>
      <c r="S10" s="4">
        <v>0.778072092925</v>
      </c>
      <c r="T10" s="5">
        <f>Q10/$D10*100</f>
        <v>4.2582229025207212</v>
      </c>
      <c r="U10" s="5">
        <f>R10/$D10*100</f>
        <v>1.6851550203669259</v>
      </c>
      <c r="V10" s="5">
        <f>S10/$D10*100</f>
        <v>5.1579875320917417</v>
      </c>
      <c r="W10" s="4">
        <v>0</v>
      </c>
      <c r="X10" s="4">
        <v>0</v>
      </c>
      <c r="Y10" s="5">
        <f>W10/$D10*100</f>
        <v>0</v>
      </c>
      <c r="Z10" s="5">
        <f>X10/$D10*100</f>
        <v>0</v>
      </c>
      <c r="AA10" s="4">
        <v>0</v>
      </c>
      <c r="AB10" s="4">
        <v>0</v>
      </c>
      <c r="AC10" s="5">
        <f>AA10/$D10*100</f>
        <v>0</v>
      </c>
      <c r="AD10" s="5">
        <f>AB10/$D10*100</f>
        <v>0</v>
      </c>
      <c r="AE10" s="4">
        <v>0</v>
      </c>
      <c r="AF10" s="4">
        <v>0</v>
      </c>
      <c r="AG10" s="5">
        <f>AE10/$D10*100</f>
        <v>0</v>
      </c>
      <c r="AH10" s="5">
        <f>AF10/$D10*100</f>
        <v>0</v>
      </c>
      <c r="AI10" s="4">
        <v>0</v>
      </c>
      <c r="AJ10" s="4">
        <v>0</v>
      </c>
      <c r="AK10" s="5">
        <f>AI10/$D10*100</f>
        <v>0</v>
      </c>
      <c r="AL10" s="5">
        <f>AJ10/$D10*100</f>
        <v>0</v>
      </c>
    </row>
    <row r="11" spans="1:38" ht="15">
      <c r="A11"/>
      <c r="B11" t="s">
        <v>148</v>
      </c>
      <c r="C11" t="s">
        <v>22</v>
      </c>
      <c r="D11">
        <v>1.12295</v>
      </c>
      <c r="E11" s="4">
        <v>0</v>
      </c>
      <c r="F11" s="4">
        <v>0</v>
      </c>
      <c r="G11" s="4">
        <v>0</v>
      </c>
      <c r="H11" s="4">
        <f>$D11-($E11+$F11+$G11)</f>
        <v>1.12295</v>
      </c>
      <c r="I11" s="4">
        <v>0</v>
      </c>
      <c r="J11" s="4">
        <v>0</v>
      </c>
      <c r="K11" s="5">
        <f>E11/$D11*100</f>
        <v>0</v>
      </c>
      <c r="L11" s="5">
        <f>F11/$D11*100</f>
        <v>0</v>
      </c>
      <c r="M11" s="5">
        <f>G11/$D11*100</f>
        <v>0</v>
      </c>
      <c r="N11" s="5">
        <f>H11/$D11*100</f>
        <v>100</v>
      </c>
      <c r="O11" s="5">
        <f>I11/D11*100</f>
        <v>0</v>
      </c>
      <c r="P11" s="5">
        <f>J11/D11*100</f>
        <v>0</v>
      </c>
      <c r="Q11" s="4">
        <v>0</v>
      </c>
      <c r="R11" s="4">
        <v>0.0107151582255</v>
      </c>
      <c r="S11" s="4">
        <v>0.0563601504375</v>
      </c>
      <c r="T11" s="5">
        <f>Q11/$D11*100</f>
        <v>0</v>
      </c>
      <c r="U11" s="5">
        <f>R11/$D11*100</f>
        <v>0.954197268400196</v>
      </c>
      <c r="V11" s="5">
        <f>S11/$D11*100</f>
        <v>5.01893676811078</v>
      </c>
      <c r="W11" s="4">
        <v>0</v>
      </c>
      <c r="X11" s="4">
        <v>0</v>
      </c>
      <c r="Y11" s="5">
        <f>W11/$D11*100</f>
        <v>0</v>
      </c>
      <c r="Z11" s="5">
        <f>X11/$D11*100</f>
        <v>0</v>
      </c>
      <c r="AA11" s="4">
        <v>0</v>
      </c>
      <c r="AB11" s="4">
        <v>0.0479999999963</v>
      </c>
      <c r="AC11" s="5">
        <f>AA11/$D11*100</f>
        <v>0</v>
      </c>
      <c r="AD11" s="5">
        <f>AB11/$D11*100</f>
        <v>4.274455674455675</v>
      </c>
      <c r="AE11" s="4">
        <v>1.08135159366</v>
      </c>
      <c r="AF11" s="4">
        <v>0.0415999999968</v>
      </c>
      <c r="AG11" s="5">
        <f>AE11/$D11*100</f>
        <v>96.295613665791</v>
      </c>
      <c r="AH11" s="5">
        <f>AF11/$D11*100</f>
        <v>3.7045282511955122</v>
      </c>
      <c r="AI11" s="4">
        <v>0</v>
      </c>
      <c r="AJ11" s="4">
        <v>0</v>
      </c>
      <c r="AK11" s="5">
        <f>AI11/$D11*100</f>
        <v>0</v>
      </c>
      <c r="AL11" s="5">
        <f>AJ11/$D11*100</f>
        <v>0</v>
      </c>
    </row>
    <row r="12" spans="1:38" ht="15">
      <c r="A12"/>
      <c r="B12" t="s">
        <v>149</v>
      </c>
      <c r="C12" t="s">
        <v>34</v>
      </c>
      <c r="D12">
        <v>18.3561001</v>
      </c>
      <c r="E12" s="4">
        <v>0</v>
      </c>
      <c r="F12" s="4">
        <v>0</v>
      </c>
      <c r="G12" s="4">
        <v>0.443920878193</v>
      </c>
      <c r="H12" s="4">
        <f>$D12-($E12+$F12+$G12)</f>
        <v>17.912179221806998</v>
      </c>
      <c r="I12" s="4">
        <v>0</v>
      </c>
      <c r="J12" s="4">
        <v>0</v>
      </c>
      <c r="K12" s="5">
        <f>E12/$D12*100</f>
        <v>0</v>
      </c>
      <c r="L12" s="5">
        <f>F12/$D12*100</f>
        <v>0</v>
      </c>
      <c r="M12" s="5">
        <f>G12/$D12*100</f>
        <v>2.418383402654249</v>
      </c>
      <c r="N12" s="5">
        <f>H12/$D12*100</f>
        <v>97.581616597345743</v>
      </c>
      <c r="O12" s="5">
        <f>I12/D12*100</f>
        <v>0</v>
      </c>
      <c r="P12" s="5">
        <f>J12/D12*100</f>
        <v>0</v>
      </c>
      <c r="Q12" s="4">
        <v>0</v>
      </c>
      <c r="R12" s="4">
        <v>0.0419999999991</v>
      </c>
      <c r="S12" s="4">
        <v>0.234801724065</v>
      </c>
      <c r="T12" s="5">
        <f>Q12/$D12*100</f>
        <v>0</v>
      </c>
      <c r="U12" s="5">
        <f>R12/$D12*100</f>
        <v>0.22880677142907932</v>
      </c>
      <c r="V12" s="5">
        <f>S12/$D12*100</f>
        <v>1.2791482002487011</v>
      </c>
      <c r="W12" s="4">
        <v>0</v>
      </c>
      <c r="X12" s="4">
        <v>0</v>
      </c>
      <c r="Y12" s="5">
        <f>W12/$D12*100</f>
        <v>0</v>
      </c>
      <c r="Z12" s="5">
        <f>X12/$D12*100</f>
        <v>0</v>
      </c>
      <c r="AA12" s="4">
        <v>0</v>
      </c>
      <c r="AB12" s="4">
        <v>0</v>
      </c>
      <c r="AC12" s="5">
        <f>AA12/$D12*100</f>
        <v>0</v>
      </c>
      <c r="AD12" s="5">
        <f>AB12/$D12*100</f>
        <v>0</v>
      </c>
      <c r="AE12" s="4">
        <v>0</v>
      </c>
      <c r="AF12" s="4">
        <v>0</v>
      </c>
      <c r="AG12" s="5">
        <f>AE12/$D12*100</f>
        <v>0</v>
      </c>
      <c r="AH12" s="5">
        <f>AF12/$D12*100</f>
        <v>0</v>
      </c>
      <c r="AI12" s="4">
        <v>0</v>
      </c>
      <c r="AJ12" s="4">
        <v>0</v>
      </c>
      <c r="AK12" s="5">
        <f>AI12/$D12*100</f>
        <v>0</v>
      </c>
      <c r="AL12" s="5">
        <f>AJ12/$D12*100</f>
        <v>0</v>
      </c>
    </row>
    <row r="13" spans="1:38" ht="15">
      <c r="A13"/>
      <c r="B13" t="s">
        <v>150</v>
      </c>
      <c r="C13" t="s">
        <v>30</v>
      </c>
      <c r="D13">
        <v>2.8343401</v>
      </c>
      <c r="E13" s="4">
        <v>0</v>
      </c>
      <c r="F13" s="4">
        <v>0</v>
      </c>
      <c r="G13" s="4">
        <v>0</v>
      </c>
      <c r="H13" s="4">
        <f>$D13-($E13+$F13+$G13)</f>
        <v>2.8343401</v>
      </c>
      <c r="I13" s="4">
        <v>0</v>
      </c>
      <c r="J13" s="4">
        <v>0</v>
      </c>
      <c r="K13" s="5">
        <f>E13/$D13*100</f>
        <v>0</v>
      </c>
      <c r="L13" s="5">
        <f>F13/$D13*100</f>
        <v>0</v>
      </c>
      <c r="M13" s="5">
        <f>G13/$D13*100</f>
        <v>0</v>
      </c>
      <c r="N13" s="5">
        <f>H13/$D13*100</f>
        <v>100</v>
      </c>
      <c r="O13" s="5">
        <f>I13/D13*100</f>
        <v>0</v>
      </c>
      <c r="P13" s="5">
        <f>J13/D13*100</f>
        <v>0</v>
      </c>
      <c r="Q13" s="4">
        <v>0</v>
      </c>
      <c r="R13" s="4">
        <v>0</v>
      </c>
      <c r="S13" s="4">
        <v>0</v>
      </c>
      <c r="T13" s="5">
        <f>Q13/$D13*100</f>
        <v>0</v>
      </c>
      <c r="U13" s="5">
        <f>R13/$D13*100</f>
        <v>0</v>
      </c>
      <c r="V13" s="5">
        <f>S13/$D13*100</f>
        <v>0</v>
      </c>
      <c r="W13" s="4">
        <v>0</v>
      </c>
      <c r="X13" s="4">
        <v>0</v>
      </c>
      <c r="Y13" s="5">
        <f>W13/$D13*100</f>
        <v>0</v>
      </c>
      <c r="Z13" s="5">
        <f>X13/$D13*100</f>
        <v>0</v>
      </c>
      <c r="AA13" s="4">
        <v>0</v>
      </c>
      <c r="AB13" s="4">
        <v>0</v>
      </c>
      <c r="AC13" s="5">
        <f>AA13/$D13*100</f>
        <v>0</v>
      </c>
      <c r="AD13" s="5">
        <f>AB13/$D13*100</f>
        <v>0</v>
      </c>
      <c r="AE13" s="4">
        <v>0</v>
      </c>
      <c r="AF13" s="4">
        <v>0</v>
      </c>
      <c r="AG13" s="5">
        <f>AE13/$D13*100</f>
        <v>0</v>
      </c>
      <c r="AH13" s="5">
        <f>AF13/$D13*100</f>
        <v>0</v>
      </c>
      <c r="AI13" s="4">
        <v>0</v>
      </c>
      <c r="AJ13" s="4">
        <v>0</v>
      </c>
      <c r="AK13" s="5">
        <f>AI13/$D13*100</f>
        <v>0</v>
      </c>
      <c r="AL13" s="5">
        <f>AJ13/$D13*100</f>
        <v>0</v>
      </c>
    </row>
    <row r="14" spans="1:38" ht="15">
      <c r="A14"/>
      <c r="B14" s="6" t="s">
        <v>151</v>
      </c>
      <c r="C14" t="s">
        <v>30</v>
      </c>
      <c r="D14">
        <v>0.73369</v>
      </c>
      <c r="E14" s="4">
        <v>0.000591475546685</v>
      </c>
      <c r="F14" s="4">
        <v>0</v>
      </c>
      <c r="G14" s="4">
        <v>0</v>
      </c>
      <c r="H14" s="4">
        <f>$D14-($E14+$F14+$G14)</f>
        <v>0.73309852445331491</v>
      </c>
      <c r="I14" s="4">
        <v>0</v>
      </c>
      <c r="J14" s="4">
        <v>0.000589459848014</v>
      </c>
      <c r="K14" s="5">
        <f>E14/$D14*100</f>
        <v>0.080616547408987438</v>
      </c>
      <c r="L14" s="5">
        <f>F14/$D14*100</f>
        <v>0</v>
      </c>
      <c r="M14" s="5">
        <f>G14/$D14*100</f>
        <v>0</v>
      </c>
      <c r="N14" s="5">
        <f>H14/$D14*100</f>
        <v>99.919383452591</v>
      </c>
      <c r="O14" s="5">
        <f>I14/D14*100</f>
        <v>0</v>
      </c>
      <c r="P14" s="5">
        <f>J14/D14*100</f>
        <v>0.080341813029208523</v>
      </c>
      <c r="Q14" s="4">
        <v>0.000519839314721</v>
      </c>
      <c r="R14" s="4">
        <v>0.000528166447127</v>
      </c>
      <c r="S14" s="4">
        <v>0.00682526504979</v>
      </c>
      <c r="T14" s="5">
        <f>Q14/$D14*100</f>
        <v>0.070852719094031541</v>
      </c>
      <c r="U14" s="5">
        <f>R14/$D14*100</f>
        <v>0.071987685143180366</v>
      </c>
      <c r="V14" s="5">
        <f>S14/$D14*100</f>
        <v>0.93026551401681912</v>
      </c>
      <c r="W14" s="4">
        <v>0</v>
      </c>
      <c r="X14" s="4">
        <v>0</v>
      </c>
      <c r="Y14" s="5">
        <f>W14/$D14*100</f>
        <v>0</v>
      </c>
      <c r="Z14" s="5">
        <f>X14/$D14*100</f>
        <v>0</v>
      </c>
      <c r="AA14" s="4">
        <v>0</v>
      </c>
      <c r="AB14" s="4">
        <v>0</v>
      </c>
      <c r="AC14" s="5">
        <f>AA14/$D14*100</f>
        <v>0</v>
      </c>
      <c r="AD14" s="5">
        <f>AB14/$D14*100</f>
        <v>0</v>
      </c>
      <c r="AE14" s="4">
        <v>0</v>
      </c>
      <c r="AF14" s="4">
        <v>0</v>
      </c>
      <c r="AG14" s="5">
        <f>AE14/$D14*100</f>
        <v>0</v>
      </c>
      <c r="AH14" s="5">
        <f>AF14/$D14*100</f>
        <v>0</v>
      </c>
      <c r="AI14" s="4">
        <v>0</v>
      </c>
      <c r="AJ14" s="4">
        <v>0</v>
      </c>
      <c r="AK14" s="5">
        <f>AI14/$D14*100</f>
        <v>0</v>
      </c>
      <c r="AL14" s="5">
        <f>AJ14/$D14*100</f>
        <v>0</v>
      </c>
    </row>
    <row r="15" spans="1:38" ht="15">
      <c r="A15"/>
      <c r="B15" t="s">
        <v>152</v>
      </c>
      <c r="C15" t="s">
        <v>30</v>
      </c>
      <c r="D15">
        <v>0.879469</v>
      </c>
      <c r="E15" s="4">
        <v>0</v>
      </c>
      <c r="F15" s="4">
        <v>0</v>
      </c>
      <c r="G15" s="4">
        <v>0.0834368467964</v>
      </c>
      <c r="H15" s="4">
        <f>$D15-($E15+$F15+$G15)</f>
        <v>0.7960321532036</v>
      </c>
      <c r="I15" s="4">
        <v>0</v>
      </c>
      <c r="J15" s="4">
        <v>0</v>
      </c>
      <c r="K15" s="5">
        <f>E15/$D15*100</f>
        <v>0</v>
      </c>
      <c r="L15" s="5">
        <f>F15/$D15*100</f>
        <v>0</v>
      </c>
      <c r="M15" s="5">
        <f>G15/$D15*100</f>
        <v>9.4871845166117286</v>
      </c>
      <c r="N15" s="5">
        <f>H15/$D15*100</f>
        <v>90.51281548338828</v>
      </c>
      <c r="O15" s="5">
        <f>I15/D15*100</f>
        <v>0</v>
      </c>
      <c r="P15" s="5">
        <f>J15/D15*100</f>
        <v>0</v>
      </c>
      <c r="Q15" s="4">
        <v>0</v>
      </c>
      <c r="R15" s="4">
        <v>0</v>
      </c>
      <c r="S15" s="4">
        <v>0.0211444310116</v>
      </c>
      <c r="T15" s="5">
        <f>Q15/$D15*100</f>
        <v>0</v>
      </c>
      <c r="U15" s="5">
        <f>R15/$D15*100</f>
        <v>0</v>
      </c>
      <c r="V15" s="5">
        <f>S15/$D15*100</f>
        <v>2.4042269837367778</v>
      </c>
      <c r="W15" s="4">
        <v>0</v>
      </c>
      <c r="X15" s="4">
        <v>0</v>
      </c>
      <c r="Y15" s="5">
        <f>W15/$D15*100</f>
        <v>0</v>
      </c>
      <c r="Z15" s="5">
        <f>X15/$D15*100</f>
        <v>0</v>
      </c>
      <c r="AA15" s="4">
        <v>0</v>
      </c>
      <c r="AB15" s="4">
        <v>0</v>
      </c>
      <c r="AC15" s="5">
        <f>AA15/$D15*100</f>
        <v>0</v>
      </c>
      <c r="AD15" s="5">
        <f>AB15/$D15*100</f>
        <v>0</v>
      </c>
      <c r="AE15" s="4">
        <v>0</v>
      </c>
      <c r="AF15" s="4">
        <v>0</v>
      </c>
      <c r="AG15" s="5">
        <f>AE15/$D15*100</f>
        <v>0</v>
      </c>
      <c r="AH15" s="5">
        <f>AF15/$D15*100</f>
        <v>0</v>
      </c>
      <c r="AI15" s="4">
        <v>0</v>
      </c>
      <c r="AJ15" s="4">
        <v>0</v>
      </c>
      <c r="AK15" s="5">
        <f>AI15/$D15*100</f>
        <v>0</v>
      </c>
      <c r="AL15" s="5">
        <f>AJ15/$D15*100</f>
        <v>0</v>
      </c>
    </row>
    <row r="16" spans="1:38" ht="15">
      <c r="A16"/>
      <c r="B16" t="s">
        <v>153</v>
      </c>
      <c r="C16" t="s">
        <v>30</v>
      </c>
      <c r="D16">
        <v>4.3474598</v>
      </c>
      <c r="E16" s="4">
        <v>0</v>
      </c>
      <c r="F16" s="4">
        <v>0</v>
      </c>
      <c r="G16" s="4">
        <v>0.326509215688</v>
      </c>
      <c r="H16" s="4">
        <f>$D16-($E16+$F16+$G16)</f>
        <v>4.0209505843120006</v>
      </c>
      <c r="I16" s="4">
        <v>0</v>
      </c>
      <c r="J16" s="4">
        <v>0</v>
      </c>
      <c r="K16" s="5">
        <f>E16/$D16*100</f>
        <v>0</v>
      </c>
      <c r="L16" s="5">
        <f>F16/$D16*100</f>
        <v>0</v>
      </c>
      <c r="M16" s="5">
        <f>G16/$D16*100</f>
        <v>7.5103446773216858</v>
      </c>
      <c r="N16" s="5">
        <f>H16/$D16*100</f>
        <v>92.489655322678317</v>
      </c>
      <c r="O16" s="5">
        <f>I16/D16*100</f>
        <v>0</v>
      </c>
      <c r="P16" s="5">
        <f>J16/D16*100</f>
        <v>0</v>
      </c>
      <c r="Q16" s="4">
        <v>0</v>
      </c>
      <c r="R16" s="4">
        <v>0</v>
      </c>
      <c r="S16" s="4">
        <v>0</v>
      </c>
      <c r="T16" s="5">
        <f>Q16/$D16*100</f>
        <v>0</v>
      </c>
      <c r="U16" s="5">
        <f>R16/$D16*100</f>
        <v>0</v>
      </c>
      <c r="V16" s="5">
        <f>S16/$D16*100</f>
        <v>0</v>
      </c>
      <c r="W16" s="4">
        <v>0</v>
      </c>
      <c r="X16" s="4">
        <v>0</v>
      </c>
      <c r="Y16" s="5">
        <f>W16/$D16*100</f>
        <v>0</v>
      </c>
      <c r="Z16" s="5">
        <f>X16/$D16*100</f>
        <v>0</v>
      </c>
      <c r="AA16" s="4">
        <v>0</v>
      </c>
      <c r="AB16" s="4">
        <v>0</v>
      </c>
      <c r="AC16" s="5">
        <f>AA16/$D16*100</f>
        <v>0</v>
      </c>
      <c r="AD16" s="5">
        <f>AB16/$D16*100</f>
        <v>0</v>
      </c>
      <c r="AE16" s="4">
        <v>0</v>
      </c>
      <c r="AF16" s="4">
        <v>0</v>
      </c>
      <c r="AG16" s="5">
        <f>AE16/$D16*100</f>
        <v>0</v>
      </c>
      <c r="AH16" s="5">
        <f>AF16/$D16*100</f>
        <v>0</v>
      </c>
      <c r="AI16" s="4">
        <v>0</v>
      </c>
      <c r="AJ16" s="4">
        <v>0</v>
      </c>
      <c r="AK16" s="5">
        <f>AI16/$D16*100</f>
        <v>0</v>
      </c>
      <c r="AL16" s="5">
        <f>AJ16/$D16*100</f>
        <v>0</v>
      </c>
    </row>
    <row r="17" spans="1:38" ht="15">
      <c r="A17"/>
      <c r="B17" t="s">
        <v>154</v>
      </c>
      <c r="C17" t="s">
        <v>22</v>
      </c>
      <c r="D17">
        <v>0.476798</v>
      </c>
      <c r="E17" s="4">
        <v>0</v>
      </c>
      <c r="F17" s="4">
        <v>0</v>
      </c>
      <c r="G17" s="4">
        <v>0</v>
      </c>
      <c r="H17" s="4">
        <f>$D17-($E17+$F17+$G17)</f>
        <v>0.476798</v>
      </c>
      <c r="I17" s="4">
        <v>0</v>
      </c>
      <c r="J17" s="4">
        <v>0</v>
      </c>
      <c r="K17" s="5">
        <f>E17/$D17*100</f>
        <v>0</v>
      </c>
      <c r="L17" s="5">
        <f>F17/$D17*100</f>
        <v>0</v>
      </c>
      <c r="M17" s="5">
        <f>G17/$D17*100</f>
        <v>0</v>
      </c>
      <c r="N17" s="5">
        <f>H17/$D17*100</f>
        <v>100</v>
      </c>
      <c r="O17" s="5">
        <f>I17/D17*100</f>
        <v>0</v>
      </c>
      <c r="P17" s="5">
        <f>J17/D17*100</f>
        <v>0</v>
      </c>
      <c r="Q17" s="4">
        <v>0</v>
      </c>
      <c r="R17" s="4">
        <v>0</v>
      </c>
      <c r="S17" s="4">
        <v>0.0148985857988</v>
      </c>
      <c r="T17" s="5">
        <f>Q17/$D17*100</f>
        <v>0</v>
      </c>
      <c r="U17" s="5">
        <f>R17/$D17*100</f>
        <v>0</v>
      </c>
      <c r="V17" s="5">
        <f>S17/$D17*100</f>
        <v>3.1247165044316465</v>
      </c>
      <c r="W17" s="4">
        <v>0</v>
      </c>
      <c r="X17" s="4">
        <v>0</v>
      </c>
      <c r="Y17" s="5">
        <f>W17/$D17*100</f>
        <v>0</v>
      </c>
      <c r="Z17" s="5">
        <f>X17/$D17*100</f>
        <v>0</v>
      </c>
      <c r="AA17" s="4">
        <v>0</v>
      </c>
      <c r="AB17" s="4">
        <v>0</v>
      </c>
      <c r="AC17" s="5">
        <f>AA17/$D17*100</f>
        <v>0</v>
      </c>
      <c r="AD17" s="5">
        <f>AB17/$D17*100</f>
        <v>0</v>
      </c>
      <c r="AE17" s="4">
        <v>0</v>
      </c>
      <c r="AF17" s="4">
        <v>0</v>
      </c>
      <c r="AG17" s="5">
        <f>AE17/$D17*100</f>
        <v>0</v>
      </c>
      <c r="AH17" s="5">
        <f>AF17/$D17*100</f>
        <v>0</v>
      </c>
      <c r="AI17" s="4">
        <v>0</v>
      </c>
      <c r="AJ17" s="4">
        <v>0</v>
      </c>
      <c r="AK17" s="5">
        <f>AI17/$D17*100</f>
        <v>0</v>
      </c>
      <c r="AL17" s="5">
        <f>AJ17/$D17*100</f>
        <v>0</v>
      </c>
    </row>
    <row r="18" spans="1:38" ht="15">
      <c r="A18"/>
      <c r="B18" t="s">
        <v>155</v>
      </c>
      <c r="C18" t="s">
        <v>30</v>
      </c>
      <c r="D18">
        <v>3.46176</v>
      </c>
      <c r="E18" s="4">
        <v>0</v>
      </c>
      <c r="F18" s="4">
        <v>0</v>
      </c>
      <c r="G18" s="4">
        <v>0</v>
      </c>
      <c r="H18" s="4">
        <f>$D18-($E18+$F18+$G18)</f>
        <v>3.46176</v>
      </c>
      <c r="I18" s="4">
        <v>0</v>
      </c>
      <c r="J18" s="4">
        <v>0</v>
      </c>
      <c r="K18" s="5">
        <f>E18/$D18*100</f>
        <v>0</v>
      </c>
      <c r="L18" s="5">
        <f>F18/$D18*100</f>
        <v>0</v>
      </c>
      <c r="M18" s="5">
        <f>G18/$D18*100</f>
        <v>0</v>
      </c>
      <c r="N18" s="5">
        <f>H18/$D18*100</f>
        <v>100</v>
      </c>
      <c r="O18" s="5">
        <f>I18/D18*100</f>
        <v>0</v>
      </c>
      <c r="P18" s="5">
        <f>J18/D18*100</f>
        <v>0</v>
      </c>
      <c r="Q18" s="4">
        <v>0</v>
      </c>
      <c r="R18" s="4">
        <v>0</v>
      </c>
      <c r="S18" s="4">
        <v>0.00288251495284</v>
      </c>
      <c r="T18" s="5">
        <f>Q18/$D18*100</f>
        <v>0</v>
      </c>
      <c r="U18" s="5">
        <f>R18/$D18*100</f>
        <v>0</v>
      </c>
      <c r="V18" s="5">
        <f>S18/$D18*100</f>
        <v>0.083267325084350155</v>
      </c>
      <c r="W18" s="4">
        <v>0</v>
      </c>
      <c r="X18" s="4">
        <v>0</v>
      </c>
      <c r="Y18" s="5">
        <f>W18/$D18*100</f>
        <v>0</v>
      </c>
      <c r="Z18" s="5">
        <f>X18/$D18*100</f>
        <v>0</v>
      </c>
      <c r="AA18" s="4">
        <v>0</v>
      </c>
      <c r="AB18" s="4">
        <v>0</v>
      </c>
      <c r="AC18" s="5">
        <f>AA18/$D18*100</f>
        <v>0</v>
      </c>
      <c r="AD18" s="5">
        <f>AB18/$D18*100</f>
        <v>0</v>
      </c>
      <c r="AE18" s="4">
        <v>0</v>
      </c>
      <c r="AF18" s="4">
        <v>0</v>
      </c>
      <c r="AG18" s="5">
        <f>AE18/$D18*100</f>
        <v>0</v>
      </c>
      <c r="AH18" s="5">
        <f>AF18/$D18*100</f>
        <v>0</v>
      </c>
      <c r="AI18" s="4">
        <v>0</v>
      </c>
      <c r="AJ18" s="4">
        <v>0</v>
      </c>
      <c r="AK18" s="5">
        <f>AI18/$D18*100</f>
        <v>0</v>
      </c>
      <c r="AL18" s="5">
        <f>AJ18/$D18*100</f>
        <v>0</v>
      </c>
    </row>
    <row r="19" spans="1:38" ht="15">
      <c r="A19" s="3"/>
      <c r="B19" t="s">
        <v>156</v>
      </c>
      <c r="C19" t="s">
        <v>34</v>
      </c>
      <c r="D19">
        <v>10.0838003</v>
      </c>
      <c r="E19" s="4">
        <v>0</v>
      </c>
      <c r="F19" s="4">
        <v>0</v>
      </c>
      <c r="G19" s="4">
        <v>0</v>
      </c>
      <c r="H19" s="4">
        <f>$D19-($E19+$F19+$G19)</f>
        <v>10.0838003</v>
      </c>
      <c r="I19" s="4">
        <v>0</v>
      </c>
      <c r="J19" s="4">
        <v>0</v>
      </c>
      <c r="K19" s="5">
        <f>E19/$D19*100</f>
        <v>0</v>
      </c>
      <c r="L19" s="5">
        <f>F19/$D19*100</f>
        <v>0</v>
      </c>
      <c r="M19" s="5">
        <f>G19/$D19*100</f>
        <v>0</v>
      </c>
      <c r="N19" s="5">
        <f>H19/$D19*100</f>
        <v>100</v>
      </c>
      <c r="O19" s="5">
        <f>I19/D19*100</f>
        <v>0</v>
      </c>
      <c r="P19" s="5">
        <f>J19/D19*100</f>
        <v>0</v>
      </c>
      <c r="Q19" s="4">
        <v>0.0598481325144</v>
      </c>
      <c r="R19" s="4">
        <v>0.0240032735776</v>
      </c>
      <c r="S19" s="4">
        <v>0.258201436889</v>
      </c>
      <c r="T19" s="5">
        <f>Q19/$D19*100</f>
        <v>0.59350771270628988</v>
      </c>
      <c r="U19" s="5">
        <f>R19/$D19*100</f>
        <v>0.23803797044255232</v>
      </c>
      <c r="V19" s="5">
        <f>S19/$D19*100</f>
        <v>2.5605568258724833</v>
      </c>
      <c r="W19" s="4">
        <v>0</v>
      </c>
      <c r="X19" s="4">
        <v>0</v>
      </c>
      <c r="Y19" s="5">
        <f>W19/$D19*100</f>
        <v>0</v>
      </c>
      <c r="Z19" s="5">
        <f>X19/$D19*100</f>
        <v>0</v>
      </c>
      <c r="AA19" s="4">
        <v>0</v>
      </c>
      <c r="AB19" s="4">
        <v>0</v>
      </c>
      <c r="AC19" s="5">
        <f>AA19/$D19*100</f>
        <v>0</v>
      </c>
      <c r="AD19" s="5">
        <f>AB19/$D19*100</f>
        <v>0</v>
      </c>
      <c r="AE19" s="4">
        <v>0</v>
      </c>
      <c r="AF19" s="4">
        <v>0</v>
      </c>
      <c r="AG19" s="5">
        <f>AE19/$D19*100</f>
        <v>0</v>
      </c>
      <c r="AH19" s="5">
        <f>AF19/$D19*100</f>
        <v>0</v>
      </c>
      <c r="AI19" s="4">
        <v>0</v>
      </c>
      <c r="AJ19" s="4">
        <v>0</v>
      </c>
      <c r="AK19" s="5">
        <f>AI19/$D19*100</f>
        <v>0</v>
      </c>
      <c r="AL19" s="5">
        <f>AJ19/$D19*100</f>
        <v>0</v>
      </c>
    </row>
    <row r="20" spans="1:38" ht="15">
      <c r="A20"/>
      <c r="B20" t="s">
        <v>157</v>
      </c>
      <c r="C20" t="s">
        <v>22</v>
      </c>
      <c r="D20">
        <v>4.1062498</v>
      </c>
      <c r="E20" s="4">
        <v>0</v>
      </c>
      <c r="F20" s="4">
        <v>4.10624721322</v>
      </c>
      <c r="G20" s="4">
        <v>0</v>
      </c>
      <c r="H20" s="4">
        <f>$D20-($E20+$F20+$G20)</f>
        <v>2.5867799999801377E-06</v>
      </c>
      <c r="I20" s="4">
        <v>0.0685367915707</v>
      </c>
      <c r="J20" s="4">
        <v>4.03771055556</v>
      </c>
      <c r="K20" s="5">
        <f>E20/$D20*100</f>
        <v>0</v>
      </c>
      <c r="L20" s="5">
        <f>F20/$D20*100</f>
        <v>99.999937003832557</v>
      </c>
      <c r="M20" s="5">
        <f>G20/$D20*100</f>
        <v>0</v>
      </c>
      <c r="N20" s="5">
        <f>H20/$D20*100</f>
        <v>6.2996167451384428E-05</v>
      </c>
      <c r="O20" s="5">
        <f>I20/D20*100</f>
        <v>1.6690848075219391</v>
      </c>
      <c r="P20" s="5">
        <f>J20/D20*100</f>
        <v>98.330855457454163</v>
      </c>
      <c r="Q20" s="4">
        <v>0.0115999999987</v>
      </c>
      <c r="R20" s="4">
        <v>0.0272</v>
      </c>
      <c r="S20" s="4">
        <v>0.233825542537</v>
      </c>
      <c r="T20" s="5">
        <f>Q20/$D20*100</f>
        <v>0.28249620855263113</v>
      </c>
      <c r="U20" s="5">
        <f>R20/$D20*100</f>
        <v>0.66240490288730125</v>
      </c>
      <c r="V20" s="5">
        <f>S20/$D20*100</f>
        <v>5.6943818307644127</v>
      </c>
      <c r="W20" s="4">
        <v>3.68055074937</v>
      </c>
      <c r="X20" s="4">
        <v>0.198521765098</v>
      </c>
      <c r="Y20" s="5">
        <f>W20/$D20*100</f>
        <v>89.632899327508042</v>
      </c>
      <c r="Z20" s="5">
        <f>X20/$D20*100</f>
        <v>4.8346246518660418</v>
      </c>
      <c r="AA20" s="4">
        <v>0</v>
      </c>
      <c r="AB20" s="4">
        <v>0</v>
      </c>
      <c r="AC20" s="5">
        <f>AA20/$D20*100</f>
        <v>0</v>
      </c>
      <c r="AD20" s="5">
        <f>AB20/$D20*100</f>
        <v>0</v>
      </c>
      <c r="AE20" s="4">
        <v>0</v>
      </c>
      <c r="AF20" s="4">
        <v>0</v>
      </c>
      <c r="AG20" s="5">
        <f>AE20/$D20*100</f>
        <v>0</v>
      </c>
      <c r="AH20" s="5">
        <f>AF20/$D20*100</f>
        <v>0</v>
      </c>
      <c r="AI20" s="4">
        <v>0</v>
      </c>
      <c r="AJ20" s="4">
        <v>0</v>
      </c>
      <c r="AK20" s="5">
        <f>AI20/$D20*100</f>
        <v>0</v>
      </c>
      <c r="AL20" s="5">
        <f>AJ20/$D20*100</f>
        <v>0</v>
      </c>
    </row>
    <row r="21" spans="1:38" ht="15">
      <c r="A21"/>
      <c r="B21" t="s">
        <v>158</v>
      </c>
      <c r="C21" t="s">
        <v>30</v>
      </c>
      <c r="D21">
        <v>1.86931</v>
      </c>
      <c r="E21" s="4">
        <v>0</v>
      </c>
      <c r="F21" s="4">
        <v>0</v>
      </c>
      <c r="G21" s="4">
        <v>0</v>
      </c>
      <c r="H21" s="4">
        <f>$D21-($E21+$F21+$G21)</f>
        <v>1.86931</v>
      </c>
      <c r="I21" s="4">
        <v>0</v>
      </c>
      <c r="J21" s="4">
        <v>0</v>
      </c>
      <c r="K21" s="5">
        <f>E21/$D21*100</f>
        <v>0</v>
      </c>
      <c r="L21" s="5">
        <f>F21/$D21*100</f>
        <v>0</v>
      </c>
      <c r="M21" s="5">
        <f>G21/$D21*100</f>
        <v>0</v>
      </c>
      <c r="N21" s="5">
        <f>H21/$D21*100</f>
        <v>100</v>
      </c>
      <c r="O21" s="5">
        <f>I21/D21*100</f>
        <v>0</v>
      </c>
      <c r="P21" s="5">
        <f>J21/D21*100</f>
        <v>0</v>
      </c>
      <c r="Q21" s="4">
        <v>0</v>
      </c>
      <c r="R21" s="4">
        <v>0.0127928625474</v>
      </c>
      <c r="S21" s="4">
        <v>0.0563679815889</v>
      </c>
      <c r="T21" s="5">
        <f>Q21/$D21*100</f>
        <v>0</v>
      </c>
      <c r="U21" s="5">
        <f>R21/$D21*100</f>
        <v>0.68436281555226264</v>
      </c>
      <c r="V21" s="5">
        <f>S21/$D21*100</f>
        <v>3.0154432164221023</v>
      </c>
      <c r="W21" s="4">
        <v>0</v>
      </c>
      <c r="X21" s="4">
        <v>0</v>
      </c>
      <c r="Y21" s="5">
        <f>W21/$D21*100</f>
        <v>0</v>
      </c>
      <c r="Z21" s="5">
        <f>X21/$D21*100</f>
        <v>0</v>
      </c>
      <c r="AA21" s="4">
        <v>0</v>
      </c>
      <c r="AB21" s="4">
        <v>0</v>
      </c>
      <c r="AC21" s="5">
        <f>AA21/$D21*100</f>
        <v>0</v>
      </c>
      <c r="AD21" s="5">
        <f>AB21/$D21*100</f>
        <v>0</v>
      </c>
      <c r="AE21" s="4">
        <v>0</v>
      </c>
      <c r="AF21" s="4">
        <v>0</v>
      </c>
      <c r="AG21" s="5">
        <f>AE21/$D21*100</f>
        <v>0</v>
      </c>
      <c r="AH21" s="5">
        <f>AF21/$D21*100</f>
        <v>0</v>
      </c>
      <c r="AI21" s="4">
        <v>0</v>
      </c>
      <c r="AJ21" s="4">
        <v>0</v>
      </c>
      <c r="AK21" s="5">
        <f>AI21/$D21*100</f>
        <v>0</v>
      </c>
      <c r="AL21" s="5">
        <f>AJ21/$D21*100</f>
        <v>0</v>
      </c>
    </row>
    <row r="22" spans="1:38" ht="15">
      <c r="A22"/>
      <c r="B22" t="s">
        <v>159</v>
      </c>
      <c r="C22" t="s">
        <v>30</v>
      </c>
      <c r="D22">
        <v>2.9166801</v>
      </c>
      <c r="E22" s="4">
        <v>0</v>
      </c>
      <c r="F22" s="4">
        <v>0</v>
      </c>
      <c r="G22" s="4">
        <v>0</v>
      </c>
      <c r="H22" s="4">
        <f>$D22-($E22+$F22+$G22)</f>
        <v>2.9166801</v>
      </c>
      <c r="I22" s="4">
        <v>0</v>
      </c>
      <c r="J22" s="4">
        <v>0</v>
      </c>
      <c r="K22" s="5">
        <f>E22/$D22*100</f>
        <v>0</v>
      </c>
      <c r="L22" s="5">
        <f>F22/$D22*100</f>
        <v>0</v>
      </c>
      <c r="M22" s="5">
        <f>G22/$D22*100</f>
        <v>0</v>
      </c>
      <c r="N22" s="5">
        <f>H22/$D22*100</f>
        <v>100</v>
      </c>
      <c r="O22" s="5">
        <f>I22/D22*100</f>
        <v>0</v>
      </c>
      <c r="P22" s="5">
        <f>J22/D22*100</f>
        <v>0</v>
      </c>
      <c r="Q22" s="4">
        <v>0</v>
      </c>
      <c r="R22" s="4">
        <v>0</v>
      </c>
      <c r="S22" s="4">
        <v>0.0813790707164</v>
      </c>
      <c r="T22" s="5">
        <f>Q22/$D22*100</f>
        <v>0</v>
      </c>
      <c r="U22" s="5">
        <f>R22/$D22*100</f>
        <v>0</v>
      </c>
      <c r="V22" s="5">
        <f>S22/$D22*100</f>
        <v>2.7901267168929498</v>
      </c>
      <c r="W22" s="4">
        <v>0</v>
      </c>
      <c r="X22" s="4">
        <v>0</v>
      </c>
      <c r="Y22" s="5">
        <f>W22/$D22*100</f>
        <v>0</v>
      </c>
      <c r="Z22" s="5">
        <f>X22/$D22*100</f>
        <v>0</v>
      </c>
      <c r="AA22" s="4">
        <v>0</v>
      </c>
      <c r="AB22" s="4">
        <v>0</v>
      </c>
      <c r="AC22" s="5">
        <f>AA22/$D22*100</f>
        <v>0</v>
      </c>
      <c r="AD22" s="5">
        <f>AB22/$D22*100</f>
        <v>0</v>
      </c>
      <c r="AE22" s="4">
        <v>0</v>
      </c>
      <c r="AF22" s="4">
        <v>0</v>
      </c>
      <c r="AG22" s="5">
        <f>AE22/$D22*100</f>
        <v>0</v>
      </c>
      <c r="AH22" s="5">
        <f>AF22/$D22*100</f>
        <v>0</v>
      </c>
      <c r="AI22" s="4">
        <v>0</v>
      </c>
      <c r="AJ22" s="4">
        <v>0</v>
      </c>
      <c r="AK22" s="5">
        <f>AI22/$D22*100</f>
        <v>0</v>
      </c>
      <c r="AL22" s="5">
        <f>AJ22/$D22*100</f>
        <v>0</v>
      </c>
    </row>
    <row r="23" spans="1:38" ht="15">
      <c r="A23"/>
      <c r="B23" t="s">
        <v>160</v>
      </c>
      <c r="C23" t="s">
        <v>30</v>
      </c>
      <c r="D23">
        <v>2.1020501</v>
      </c>
      <c r="E23" s="4">
        <v>0</v>
      </c>
      <c r="F23" s="4">
        <v>0</v>
      </c>
      <c r="G23" s="4">
        <v>0</v>
      </c>
      <c r="H23" s="4">
        <f>$D23-($E23+$F23+$G23)</f>
        <v>2.1020501</v>
      </c>
      <c r="I23" s="4">
        <v>0</v>
      </c>
      <c r="J23" s="4">
        <v>0</v>
      </c>
      <c r="K23" s="5">
        <f>E23/$D23*100</f>
        <v>0</v>
      </c>
      <c r="L23" s="5">
        <f>F23/$D23*100</f>
        <v>0</v>
      </c>
      <c r="M23" s="5">
        <f>G23/$D23*100</f>
        <v>0</v>
      </c>
      <c r="N23" s="5">
        <f>H23/$D23*100</f>
        <v>100</v>
      </c>
      <c r="O23" s="5">
        <f>I23/D23*100</f>
        <v>0</v>
      </c>
      <c r="P23" s="5">
        <f>J23/D23*100</f>
        <v>0</v>
      </c>
      <c r="Q23" s="4">
        <v>0</v>
      </c>
      <c r="R23" s="4">
        <v>0</v>
      </c>
      <c r="S23" s="4">
        <v>0.117538094042</v>
      </c>
      <c r="T23" s="5">
        <f>Q23/$D23*100</f>
        <v>0</v>
      </c>
      <c r="U23" s="5">
        <f>R23/$D23*100</f>
        <v>0</v>
      </c>
      <c r="V23" s="5">
        <f>S23/$D23*100</f>
        <v>5.5915933707764616</v>
      </c>
      <c r="W23" s="4">
        <v>0</v>
      </c>
      <c r="X23" s="4">
        <v>0</v>
      </c>
      <c r="Y23" s="5">
        <f>W23/$D23*100</f>
        <v>0</v>
      </c>
      <c r="Z23" s="5">
        <f>X23/$D23*100</f>
        <v>0</v>
      </c>
      <c r="AA23" s="4">
        <v>0</v>
      </c>
      <c r="AB23" s="4">
        <v>0</v>
      </c>
      <c r="AC23" s="5">
        <f>AA23/$D23*100</f>
        <v>0</v>
      </c>
      <c r="AD23" s="5">
        <f>AB23/$D23*100</f>
        <v>0</v>
      </c>
      <c r="AE23" s="4">
        <v>0</v>
      </c>
      <c r="AF23" s="4">
        <v>0</v>
      </c>
      <c r="AG23" s="5">
        <f>AE23/$D23*100</f>
        <v>0</v>
      </c>
      <c r="AH23" s="5">
        <f>AF23/$D23*100</f>
        <v>0</v>
      </c>
      <c r="AI23" s="4">
        <v>0</v>
      </c>
      <c r="AJ23" s="4">
        <v>0</v>
      </c>
      <c r="AK23" s="5">
        <f>AI23/$D23*100</f>
        <v>0</v>
      </c>
      <c r="AL23" s="5">
        <f>AJ23/$D23*100</f>
        <v>0</v>
      </c>
    </row>
    <row r="24" spans="1:38" ht="15">
      <c r="A24"/>
      <c r="B24" t="s">
        <v>161</v>
      </c>
      <c r="C24" t="s">
        <v>30</v>
      </c>
      <c r="D24">
        <v>6.2613201</v>
      </c>
      <c r="E24" s="4">
        <v>0.00489988405565</v>
      </c>
      <c r="F24" s="4">
        <v>1.014258</v>
      </c>
      <c r="G24" s="4">
        <v>2.793386</v>
      </c>
      <c r="H24" s="4">
        <f>$D24-($E24+$F24+$G24)</f>
        <v>2.44877621594435</v>
      </c>
      <c r="I24" s="4">
        <v>0.513112964378</v>
      </c>
      <c r="J24" s="4">
        <v>0.50213675636</v>
      </c>
      <c r="K24" s="5">
        <f>E24/$D24*100</f>
        <v>0.078256405636408857</v>
      </c>
      <c r="L24" s="5">
        <f>F24/$D24*100</f>
        <v>16.198788495097066</v>
      </c>
      <c r="M24" s="5">
        <f>G24/$D24*100</f>
        <v>44.61337154763897</v>
      </c>
      <c r="N24" s="5">
        <f>H24/$D24*100</f>
        <v>39.109583551627559</v>
      </c>
      <c r="O24" s="5">
        <f>I24/D24*100</f>
        <v>8.1949645790829315</v>
      </c>
      <c r="P24" s="5">
        <f>J24/D24*100</f>
        <v>8.0196627602540236</v>
      </c>
      <c r="Q24" s="4">
        <v>0.206556532284</v>
      </c>
      <c r="R24" s="4">
        <v>0.342636169823</v>
      </c>
      <c r="S24" s="4">
        <v>0.403167259887</v>
      </c>
      <c r="T24" s="5">
        <f>Q24/$D24*100</f>
        <v>3.298929442754412</v>
      </c>
      <c r="U24" s="5">
        <f>R24/$D24*100</f>
        <v>5.4722672591519483</v>
      </c>
      <c r="V24" s="5">
        <f>S24/$D24*100</f>
        <v>6.4390137135298353</v>
      </c>
      <c r="W24" s="4">
        <v>0</v>
      </c>
      <c r="X24" s="4">
        <v>0</v>
      </c>
      <c r="Y24" s="5">
        <f>W24/$D24*100</f>
        <v>0</v>
      </c>
      <c r="Z24" s="5">
        <f>X24/$D24*100</f>
        <v>0</v>
      </c>
      <c r="AA24" s="4">
        <v>0</v>
      </c>
      <c r="AB24" s="4">
        <v>0</v>
      </c>
      <c r="AC24" s="5">
        <f>AA24/$D24*100</f>
        <v>0</v>
      </c>
      <c r="AD24" s="5">
        <f>AB24/$D24*100</f>
        <v>0</v>
      </c>
      <c r="AE24" s="4">
        <v>0</v>
      </c>
      <c r="AF24" s="4">
        <v>0</v>
      </c>
      <c r="AG24" s="5">
        <f>AE24/$D24*100</f>
        <v>0</v>
      </c>
      <c r="AH24" s="5">
        <f>AF24/$D24*100</f>
        <v>0</v>
      </c>
      <c r="AI24" s="4">
        <v>0</v>
      </c>
      <c r="AJ24" s="4">
        <v>0</v>
      </c>
      <c r="AK24" s="5">
        <f>AI24/$D24*100</f>
        <v>0</v>
      </c>
      <c r="AL24" s="5">
        <f>AJ24/$D24*100</f>
        <v>0</v>
      </c>
    </row>
    <row r="25" spans="1:38" ht="15">
      <c r="A25"/>
      <c r="B25" t="s">
        <v>162</v>
      </c>
      <c r="C25" t="s">
        <v>30</v>
      </c>
      <c r="D25">
        <v>0.957309</v>
      </c>
      <c r="E25" s="4">
        <v>0</v>
      </c>
      <c r="F25" s="4">
        <v>0</v>
      </c>
      <c r="G25" s="4">
        <v>0</v>
      </c>
      <c r="H25" s="4">
        <f>$D25-($E25+$F25+$G25)</f>
        <v>0.957309</v>
      </c>
      <c r="I25" s="4">
        <v>0</v>
      </c>
      <c r="J25" s="4">
        <v>0</v>
      </c>
      <c r="K25" s="5">
        <f>E25/$D25*100</f>
        <v>0</v>
      </c>
      <c r="L25" s="5">
        <f>F25/$D25*100</f>
        <v>0</v>
      </c>
      <c r="M25" s="5">
        <f>G25/$D25*100</f>
        <v>0</v>
      </c>
      <c r="N25" s="5">
        <f>H25/$D25*100</f>
        <v>100</v>
      </c>
      <c r="O25" s="5">
        <f>I25/D25*100</f>
        <v>0</v>
      </c>
      <c r="P25" s="5">
        <f>J25/D25*100</f>
        <v>0</v>
      </c>
      <c r="Q25" s="4">
        <v>0</v>
      </c>
      <c r="R25" s="4">
        <v>0</v>
      </c>
      <c r="S25" s="4">
        <v>0.00420058713002</v>
      </c>
      <c r="T25" s="5">
        <f>Q25/$D25*100</f>
        <v>0</v>
      </c>
      <c r="U25" s="5">
        <f>R25/$D25*100</f>
        <v>0</v>
      </c>
      <c r="V25" s="5">
        <f>S25/$D25*100</f>
        <v>0.43879114580767548</v>
      </c>
      <c r="W25" s="4">
        <v>0</v>
      </c>
      <c r="X25" s="4">
        <v>0</v>
      </c>
      <c r="Y25" s="5">
        <f>W25/$D25*100</f>
        <v>0</v>
      </c>
      <c r="Z25" s="5">
        <f>X25/$D25*100</f>
        <v>0</v>
      </c>
      <c r="AA25" s="4">
        <v>0</v>
      </c>
      <c r="AB25" s="4">
        <v>0</v>
      </c>
      <c r="AC25" s="5">
        <f>AA25/$D25*100</f>
        <v>0</v>
      </c>
      <c r="AD25" s="5">
        <f>AB25/$D25*100</f>
        <v>0</v>
      </c>
      <c r="AE25" s="4">
        <v>0</v>
      </c>
      <c r="AF25" s="4">
        <v>0</v>
      </c>
      <c r="AG25" s="5">
        <f>AE25/$D25*100</f>
        <v>0</v>
      </c>
      <c r="AH25" s="5">
        <f>AF25/$D25*100</f>
        <v>0</v>
      </c>
      <c r="AI25" s="4">
        <v>0</v>
      </c>
      <c r="AJ25" s="4">
        <v>0</v>
      </c>
      <c r="AK25" s="5">
        <f>AI25/$D25*100</f>
        <v>0</v>
      </c>
      <c r="AL25" s="5">
        <f>AJ25/$D25*100</f>
        <v>0</v>
      </c>
    </row>
    <row r="26" spans="1:38" ht="15">
      <c r="A26"/>
      <c r="B26" t="s">
        <v>163</v>
      </c>
      <c r="C26" t="s">
        <v>34</v>
      </c>
      <c r="D26">
        <v>1.72646</v>
      </c>
      <c r="E26" s="4">
        <v>0</v>
      </c>
      <c r="F26" s="4">
        <v>0</v>
      </c>
      <c r="G26" s="4">
        <v>0</v>
      </c>
      <c r="H26" s="4">
        <f>$D26-($E26+$F26+$G26)</f>
        <v>1.72646</v>
      </c>
      <c r="I26" s="4">
        <v>0</v>
      </c>
      <c r="J26" s="4">
        <v>0</v>
      </c>
      <c r="K26" s="5">
        <f>E26/$D26*100</f>
        <v>0</v>
      </c>
      <c r="L26" s="5">
        <f>F26/$D26*100</f>
        <v>0</v>
      </c>
      <c r="M26" s="5">
        <f>G26/$D26*100</f>
        <v>0</v>
      </c>
      <c r="N26" s="5">
        <f>H26/$D26*100</f>
        <v>100</v>
      </c>
      <c r="O26" s="5">
        <f>I26/D26*100</f>
        <v>0</v>
      </c>
      <c r="P26" s="5">
        <f>J26/D26*100</f>
        <v>0</v>
      </c>
      <c r="Q26" s="4">
        <v>0</v>
      </c>
      <c r="R26" s="4">
        <v>0</v>
      </c>
      <c r="S26" s="4">
        <v>0.082947006026</v>
      </c>
      <c r="T26" s="5">
        <f>Q26/$D26*100</f>
        <v>0</v>
      </c>
      <c r="U26" s="5">
        <f>R26/$D26*100</f>
        <v>0</v>
      </c>
      <c r="V26" s="5">
        <f>S26/$D26*100</f>
        <v>4.8044557085597113</v>
      </c>
      <c r="W26" s="4">
        <v>0</v>
      </c>
      <c r="X26" s="4">
        <v>0</v>
      </c>
      <c r="Y26" s="5">
        <f>W26/$D26*100</f>
        <v>0</v>
      </c>
      <c r="Z26" s="5">
        <f>X26/$D26*100</f>
        <v>0</v>
      </c>
      <c r="AA26" s="4">
        <v>0</v>
      </c>
      <c r="AB26" s="4">
        <v>0</v>
      </c>
      <c r="AC26" s="5">
        <f>AA26/$D26*100</f>
        <v>0</v>
      </c>
      <c r="AD26" s="5">
        <f>AB26/$D26*100</f>
        <v>0</v>
      </c>
      <c r="AE26" s="4">
        <v>0</v>
      </c>
      <c r="AF26" s="4">
        <v>0</v>
      </c>
      <c r="AG26" s="5">
        <f>AE26/$D26*100</f>
        <v>0</v>
      </c>
      <c r="AH26" s="5">
        <f>AF26/$D26*100</f>
        <v>0</v>
      </c>
      <c r="AI26" s="4">
        <v>0</v>
      </c>
      <c r="AJ26" s="4">
        <v>0</v>
      </c>
      <c r="AK26" s="5">
        <f>AI26/$D26*100</f>
        <v>0</v>
      </c>
      <c r="AL26" s="5">
        <f>AJ26/$D26*100</f>
        <v>0</v>
      </c>
    </row>
    <row r="27" spans="1:38" ht="15">
      <c r="A27"/>
      <c r="B27" t="s">
        <v>164</v>
      </c>
      <c r="C27" t="s">
        <v>22</v>
      </c>
      <c r="D27">
        <v>49.014801</v>
      </c>
      <c r="E27" s="4">
        <v>0.189991734537</v>
      </c>
      <c r="F27" s="4">
        <v>24.9109883363999</v>
      </c>
      <c r="G27" s="4">
        <v>0</v>
      </c>
      <c r="H27" s="4">
        <f>$D27-($E27+$F27+$G27)</f>
        <v>23.9138209290631</v>
      </c>
      <c r="I27" s="4">
        <v>9.13677041877</v>
      </c>
      <c r="J27" s="4">
        <v>15.9641900184</v>
      </c>
      <c r="K27" s="5">
        <f>E27/$D27*100</f>
        <v>0.38762114843024664</v>
      </c>
      <c r="L27" s="5">
        <f>F27/$D27*100</f>
        <v>50.823399928523429</v>
      </c>
      <c r="M27" s="5">
        <f>G27/$D27*100</f>
        <v>0</v>
      </c>
      <c r="N27" s="5">
        <f>H27/$D27*100</f>
        <v>48.788978923046329</v>
      </c>
      <c r="O27" s="5">
        <f>I27/D27*100</f>
        <v>18.640839567562463</v>
      </c>
      <c r="P27" s="5">
        <f>J27/D27*100</f>
        <v>32.570141452578781</v>
      </c>
      <c r="Q27" s="4">
        <v>1.23480928353</v>
      </c>
      <c r="R27" s="4">
        <v>1.30270143401</v>
      </c>
      <c r="S27" s="4">
        <v>8.78516933306</v>
      </c>
      <c r="T27" s="5">
        <f>Q27/$D27*100</f>
        <v>2.5192579758306066</v>
      </c>
      <c r="U27" s="5">
        <f>R27/$D27*100</f>
        <v>2.657771545395033</v>
      </c>
      <c r="V27" s="5">
        <f>S27/$D27*100</f>
        <v>17.923503010978255</v>
      </c>
      <c r="W27" s="4">
        <v>0</v>
      </c>
      <c r="X27" s="4">
        <v>0</v>
      </c>
      <c r="Y27" s="5">
        <f>W27/$D27*100</f>
        <v>0</v>
      </c>
      <c r="Z27" s="5">
        <f>X27/$D27*100</f>
        <v>0</v>
      </c>
      <c r="AA27" s="4">
        <v>0</v>
      </c>
      <c r="AB27" s="4">
        <v>0</v>
      </c>
      <c r="AC27" s="5">
        <f>AA27/$D27*100</f>
        <v>0</v>
      </c>
      <c r="AD27" s="5">
        <f>AB27/$D27*100</f>
        <v>0</v>
      </c>
      <c r="AE27" s="4">
        <v>0</v>
      </c>
      <c r="AF27" s="4">
        <v>0</v>
      </c>
      <c r="AG27" s="5">
        <f>AE27/$D27*100</f>
        <v>0</v>
      </c>
      <c r="AH27" s="5">
        <f>AF27/$D27*100</f>
        <v>0</v>
      </c>
      <c r="AI27" s="4">
        <v>0</v>
      </c>
      <c r="AJ27" s="4">
        <v>0</v>
      </c>
      <c r="AK27" s="5">
        <f>AI27/$D27*100</f>
        <v>0</v>
      </c>
      <c r="AL27" s="5">
        <f>AJ27/$D27*100</f>
        <v>0</v>
      </c>
    </row>
    <row r="28" spans="1:38" ht="15">
      <c r="A28"/>
      <c r="B28" t="s">
        <v>165</v>
      </c>
      <c r="C28" t="s">
        <v>22</v>
      </c>
      <c r="D28">
        <v>82.1119003</v>
      </c>
      <c r="E28" s="4">
        <v>0</v>
      </c>
      <c r="F28" s="4">
        <v>0</v>
      </c>
      <c r="G28" s="4">
        <v>0</v>
      </c>
      <c r="H28" s="4">
        <f>$D28-($E28+$F28+$G28)</f>
        <v>82.1119003</v>
      </c>
      <c r="I28" s="4">
        <v>0</v>
      </c>
      <c r="J28" s="4">
        <v>0</v>
      </c>
      <c r="K28" s="5">
        <f>E28/$D28*100</f>
        <v>0</v>
      </c>
      <c r="L28" s="5">
        <f>F28/$D28*100</f>
        <v>0</v>
      </c>
      <c r="M28" s="5">
        <f>G28/$D28*100</f>
        <v>0</v>
      </c>
      <c r="N28" s="5">
        <f>H28/$D28*100</f>
        <v>100</v>
      </c>
      <c r="O28" s="5">
        <f>I28/D28*100</f>
        <v>0</v>
      </c>
      <c r="P28" s="5">
        <f>J28/D28*100</f>
        <v>0</v>
      </c>
      <c r="Q28" s="4">
        <v>2.32866817765</v>
      </c>
      <c r="R28" s="4">
        <v>1.3211149547</v>
      </c>
      <c r="S28" s="4">
        <v>5.28593415408</v>
      </c>
      <c r="T28" s="5">
        <f>Q28/$D28*100</f>
        <v>2.8359691702933345</v>
      </c>
      <c r="U28" s="5">
        <f>R28/$D28*100</f>
        <v>1.6089202050777529</v>
      </c>
      <c r="V28" s="5">
        <f>S28/$D28*100</f>
        <v>6.4374763399307176</v>
      </c>
      <c r="W28" s="4">
        <v>0</v>
      </c>
      <c r="X28" s="4">
        <v>0</v>
      </c>
      <c r="Y28" s="5">
        <f>W28/$D28*100</f>
        <v>0</v>
      </c>
      <c r="Z28" s="5">
        <f>X28/$D28*100</f>
        <v>0</v>
      </c>
      <c r="AA28" s="4">
        <v>0</v>
      </c>
      <c r="AB28" s="4">
        <v>0</v>
      </c>
      <c r="AC28" s="5">
        <f>AA28/$D28*100</f>
        <v>0</v>
      </c>
      <c r="AD28" s="5">
        <f>AB28/$D28*100</f>
        <v>0</v>
      </c>
      <c r="AE28" s="4">
        <v>0</v>
      </c>
      <c r="AF28" s="4">
        <v>0</v>
      </c>
      <c r="AG28" s="5">
        <f>AE28/$D28*100</f>
        <v>0</v>
      </c>
      <c r="AH28" s="5">
        <f>AF28/$D28*100</f>
        <v>0</v>
      </c>
      <c r="AI28" s="4">
        <v>0</v>
      </c>
      <c r="AJ28" s="4">
        <v>0</v>
      </c>
      <c r="AK28" s="5">
        <f>AI28/$D28*100</f>
        <v>0</v>
      </c>
      <c r="AL28" s="5">
        <f>AJ28/$D28*100</f>
        <v>0</v>
      </c>
    </row>
    <row r="29" spans="1:38" ht="15">
      <c r="A29"/>
      <c r="B29" t="s">
        <v>166</v>
      </c>
      <c r="C29" t="s">
        <v>35</v>
      </c>
      <c r="D29">
        <v>14.3308001</v>
      </c>
      <c r="E29" s="4">
        <v>0</v>
      </c>
      <c r="F29" s="4">
        <v>11.3790090155999</v>
      </c>
      <c r="G29" s="4">
        <v>0</v>
      </c>
      <c r="H29" s="4">
        <f>$D29-($E29+$F29+$G29)</f>
        <v>2.9517910844000994</v>
      </c>
      <c r="I29" s="4">
        <v>0.95685782349</v>
      </c>
      <c r="J29" s="4">
        <v>10.2937715906</v>
      </c>
      <c r="K29" s="5">
        <f>E29/$D29*100</f>
        <v>0</v>
      </c>
      <c r="L29" s="5">
        <f>F29/$D29*100</f>
        <v>79.402468363227669</v>
      </c>
      <c r="M29" s="5">
        <f>G29/$D29*100</f>
        <v>0</v>
      </c>
      <c r="N29" s="5">
        <f>H29/$D29*100</f>
        <v>20.59753163677232</v>
      </c>
      <c r="O29" s="5">
        <f>I29/D29*100</f>
        <v>6.6769323192917893</v>
      </c>
      <c r="P29" s="5">
        <f>J29/D29*100</f>
        <v>71.829706079006712</v>
      </c>
      <c r="Q29" s="4">
        <v>0.0592000000004</v>
      </c>
      <c r="R29" s="4">
        <v>0.363304311628</v>
      </c>
      <c r="S29" s="4">
        <v>1.36336611317</v>
      </c>
      <c r="T29" s="5">
        <f>Q29/$D29*100</f>
        <v>0.41309626529784615</v>
      </c>
      <c r="U29" s="5">
        <f>R29/$D29*100</f>
        <v>2.5351292955932028</v>
      </c>
      <c r="V29" s="5">
        <f>S29/$D29*100</f>
        <v>9.5135379996682818</v>
      </c>
      <c r="W29" s="4">
        <v>0</v>
      </c>
      <c r="X29" s="4">
        <v>0</v>
      </c>
      <c r="Y29" s="5">
        <f>W29/$D29*100</f>
        <v>0</v>
      </c>
      <c r="Z29" s="5">
        <f>X29/$D29*100</f>
        <v>0</v>
      </c>
      <c r="AA29" s="4">
        <v>0</v>
      </c>
      <c r="AB29" s="4">
        <v>0.0891999999975</v>
      </c>
      <c r="AC29" s="5">
        <f>AA29/$D29*100</f>
        <v>0</v>
      </c>
      <c r="AD29" s="5">
        <f>AB29/$D29*100</f>
        <v>0.6224355889068609</v>
      </c>
      <c r="AE29" s="4">
        <v>14.2316100789999</v>
      </c>
      <c r="AF29" s="4">
        <v>0.0843999999979</v>
      </c>
      <c r="AG29" s="5">
        <f>AE29/$D29*100</f>
        <v>99.307854269768939</v>
      </c>
      <c r="AH29" s="5">
        <f>AF29/$D29*100</f>
        <v>0.58894129712897192</v>
      </c>
      <c r="AI29" s="4">
        <v>0</v>
      </c>
      <c r="AJ29" s="4">
        <v>0</v>
      </c>
      <c r="AK29" s="5">
        <f>AI29/$D29*100</f>
        <v>0</v>
      </c>
      <c r="AL29" s="5">
        <f>AJ29/$D29*100</f>
        <v>0</v>
      </c>
    </row>
  </sheetData>
  <autoFilter ref="A1:V29"/>
  <sortState ref="A2:V29">
    <sortCondition ref="A2:A29"/>
  </sortState>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Essential XlsIO</Application>
  <Company/>
  <TotalTime>0</TotalTim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Michael Williamson</dc:creator>
  <cp:keywords/>
  <cp:lastModifiedBy>Mr Alec Sumner</cp:lastModifiedBy>
  <dcterms:created xsi:type="dcterms:W3CDTF">2015-12-04T10:36:28Z</dcterms:created>
  <dcterms:modified xsi:type="dcterms:W3CDTF">2020-07-06T16:00:00Z</dcterms:modified>
  <dc:subject/>
  <cp:lastPrinted>2017-10-20T13:45:51Z</cp:lastPrinted>
  <dc:title>Asesiad Safle Datblygu</dc:title>
</cp:coreProperties>
</file>

<file path=docProps/custom.xml><?xml version="1.0" encoding="utf-8"?>
<Properties xmlns:vt="http://schemas.openxmlformats.org/officeDocument/2006/docPropsVTypes" xmlns="http://schemas.openxmlformats.org/officeDocument/2006/custom-properties"/>
</file>